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7755" tabRatio="848" activeTab="2"/>
  </bookViews>
  <sheets>
    <sheet name="tytuł" sheetId="19" r:id="rId1"/>
    <sheet name="spis" sheetId="20" r:id="rId2"/>
    <sheet name="1G" sheetId="98" r:id="rId3"/>
    <sheet name="1H" sheetId="99" r:id="rId4"/>
    <sheet name="1I" sheetId="100" r:id="rId5"/>
    <sheet name="1J" sheetId="101" r:id="rId6"/>
    <sheet name="1K" sheetId="102" r:id="rId7"/>
    <sheet name="1L" sheetId="103" r:id="rId8"/>
  </sheets>
  <calcPr calcId="124519"/>
</workbook>
</file>

<file path=xl/calcChain.xml><?xml version="1.0" encoding="utf-8"?>
<calcChain xmlns="http://schemas.openxmlformats.org/spreadsheetml/2006/main">
  <c r="J36" i="103"/>
  <c r="I36"/>
  <c r="J35"/>
  <c r="I35"/>
  <c r="H32"/>
  <c r="G32"/>
  <c r="G33" s="1"/>
  <c r="F32"/>
  <c r="E32"/>
  <c r="E33" s="1"/>
  <c r="D32"/>
  <c r="C32"/>
  <c r="C33" s="1"/>
  <c r="J31"/>
  <c r="I31"/>
  <c r="J30"/>
  <c r="I30"/>
  <c r="J29"/>
  <c r="I29"/>
  <c r="J28"/>
  <c r="J32" s="1"/>
  <c r="I28"/>
  <c r="I32" s="1"/>
  <c r="K26"/>
  <c r="H26"/>
  <c r="H33" s="1"/>
  <c r="G26"/>
  <c r="F26"/>
  <c r="F33" s="1"/>
  <c r="E26"/>
  <c r="D26"/>
  <c r="D33" s="1"/>
  <c r="C26"/>
  <c r="I26" s="1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6" s="1"/>
  <c r="I10"/>
  <c r="J36" i="102"/>
  <c r="I36"/>
  <c r="J35"/>
  <c r="I35"/>
  <c r="H32"/>
  <c r="G32"/>
  <c r="G33" s="1"/>
  <c r="F32"/>
  <c r="E32"/>
  <c r="E33" s="1"/>
  <c r="D32"/>
  <c r="C32"/>
  <c r="C33" s="1"/>
  <c r="J31"/>
  <c r="I31"/>
  <c r="J30"/>
  <c r="I30"/>
  <c r="J29"/>
  <c r="I29"/>
  <c r="J28"/>
  <c r="J32" s="1"/>
  <c r="I28"/>
  <c r="I32" s="1"/>
  <c r="K26"/>
  <c r="H26"/>
  <c r="H33" s="1"/>
  <c r="G26"/>
  <c r="F26"/>
  <c r="F33" s="1"/>
  <c r="E26"/>
  <c r="D26"/>
  <c r="D33" s="1"/>
  <c r="C26"/>
  <c r="I26" s="1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6" s="1"/>
  <c r="I10"/>
  <c r="J36" i="101"/>
  <c r="I36"/>
  <c r="J35"/>
  <c r="I35"/>
  <c r="H32"/>
  <c r="G32"/>
  <c r="G33" s="1"/>
  <c r="F32"/>
  <c r="E32"/>
  <c r="E33" s="1"/>
  <c r="D32"/>
  <c r="C32"/>
  <c r="C33" s="1"/>
  <c r="J31"/>
  <c r="I31"/>
  <c r="J30"/>
  <c r="I30"/>
  <c r="J29"/>
  <c r="I29"/>
  <c r="J28"/>
  <c r="J32" s="1"/>
  <c r="I28"/>
  <c r="I32" s="1"/>
  <c r="K26"/>
  <c r="H26"/>
  <c r="H33" s="1"/>
  <c r="G26"/>
  <c r="F26"/>
  <c r="F33" s="1"/>
  <c r="E26"/>
  <c r="D26"/>
  <c r="D33" s="1"/>
  <c r="C26"/>
  <c r="I26" s="1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6" s="1"/>
  <c r="I10"/>
  <c r="J36" i="100"/>
  <c r="I36"/>
  <c r="J35"/>
  <c r="I35"/>
  <c r="H32"/>
  <c r="G32"/>
  <c r="G33" s="1"/>
  <c r="F32"/>
  <c r="E32"/>
  <c r="E33" s="1"/>
  <c r="D32"/>
  <c r="C32"/>
  <c r="C33" s="1"/>
  <c r="J31"/>
  <c r="I31"/>
  <c r="J30"/>
  <c r="I30"/>
  <c r="J29"/>
  <c r="I29"/>
  <c r="J28"/>
  <c r="J32" s="1"/>
  <c r="I28"/>
  <c r="I32" s="1"/>
  <c r="K26"/>
  <c r="H26"/>
  <c r="H33" s="1"/>
  <c r="G26"/>
  <c r="F26"/>
  <c r="F33" s="1"/>
  <c r="E26"/>
  <c r="D26"/>
  <c r="D33" s="1"/>
  <c r="C26"/>
  <c r="I26" s="1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6" s="1"/>
  <c r="I10"/>
  <c r="J36" i="99"/>
  <c r="I36"/>
  <c r="J35"/>
  <c r="I35"/>
  <c r="H32"/>
  <c r="G32"/>
  <c r="G33" s="1"/>
  <c r="F32"/>
  <c r="E32"/>
  <c r="E33" s="1"/>
  <c r="D32"/>
  <c r="C32"/>
  <c r="C33" s="1"/>
  <c r="J31"/>
  <c r="I31"/>
  <c r="J30"/>
  <c r="I30"/>
  <c r="J29"/>
  <c r="I29"/>
  <c r="J28"/>
  <c r="J32" s="1"/>
  <c r="I28"/>
  <c r="I32" s="1"/>
  <c r="K26"/>
  <c r="H26"/>
  <c r="H33" s="1"/>
  <c r="G26"/>
  <c r="F26"/>
  <c r="F33" s="1"/>
  <c r="E26"/>
  <c r="D26"/>
  <c r="D33" s="1"/>
  <c r="C26"/>
  <c r="I26" s="1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36" i="98"/>
  <c r="I36"/>
  <c r="J35"/>
  <c r="I35"/>
  <c r="H32"/>
  <c r="G32"/>
  <c r="G33" s="1"/>
  <c r="F32"/>
  <c r="E32"/>
  <c r="E33" s="1"/>
  <c r="D32"/>
  <c r="C32"/>
  <c r="C33" s="1"/>
  <c r="J31"/>
  <c r="I31"/>
  <c r="J30"/>
  <c r="I30"/>
  <c r="J29"/>
  <c r="I29"/>
  <c r="J28"/>
  <c r="J32" s="1"/>
  <c r="I28"/>
  <c r="I32" s="1"/>
  <c r="K26"/>
  <c r="H26"/>
  <c r="H33" s="1"/>
  <c r="G26"/>
  <c r="F26"/>
  <c r="F33" s="1"/>
  <c r="E26"/>
  <c r="D26"/>
  <c r="D33" s="1"/>
  <c r="C26"/>
  <c r="I26" s="1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6" s="1"/>
  <c r="I10"/>
  <c r="J26" i="99" l="1"/>
  <c r="C37" i="103"/>
  <c r="J33"/>
  <c r="C34"/>
  <c r="I33"/>
  <c r="E34"/>
  <c r="E37"/>
  <c r="G37"/>
  <c r="G34"/>
  <c r="C37" i="102"/>
  <c r="J33"/>
  <c r="C34"/>
  <c r="I33"/>
  <c r="E34"/>
  <c r="E37"/>
  <c r="G37"/>
  <c r="G34"/>
  <c r="C37" i="101"/>
  <c r="J33"/>
  <c r="C34"/>
  <c r="I33"/>
  <c r="E34"/>
  <c r="E37"/>
  <c r="G37"/>
  <c r="G34"/>
  <c r="C37" i="100"/>
  <c r="J33"/>
  <c r="C34"/>
  <c r="I33"/>
  <c r="E34"/>
  <c r="E37"/>
  <c r="G37"/>
  <c r="G34"/>
  <c r="C37" i="99"/>
  <c r="J33"/>
  <c r="C34"/>
  <c r="I33"/>
  <c r="E34"/>
  <c r="E37"/>
  <c r="G37"/>
  <c r="G34"/>
  <c r="C37" i="98"/>
  <c r="J33"/>
  <c r="C34"/>
  <c r="I33"/>
  <c r="E34"/>
  <c r="E37"/>
  <c r="G37"/>
  <c r="G34"/>
  <c r="J37" i="103" l="1"/>
  <c r="I37"/>
  <c r="J37" i="102"/>
  <c r="I37"/>
  <c r="J37" i="101"/>
  <c r="I37"/>
  <c r="J37" i="100"/>
  <c r="I37"/>
  <c r="J37" i="99"/>
  <c r="I37"/>
  <c r="J37" i="98"/>
  <c r="I37"/>
</calcChain>
</file>

<file path=xl/sharedStrings.xml><?xml version="1.0" encoding="utf-8"?>
<sst xmlns="http://schemas.openxmlformats.org/spreadsheetml/2006/main" count="395" uniqueCount="119">
  <si>
    <t>Lp.</t>
  </si>
  <si>
    <t>Zajęcia edukacyjne</t>
  </si>
  <si>
    <t>I</t>
  </si>
  <si>
    <t>II</t>
  </si>
  <si>
    <t>III</t>
  </si>
  <si>
    <t>liczba tygodni nauki</t>
  </si>
  <si>
    <t>liczba godzin w tygdniu nauki</t>
  </si>
  <si>
    <t>Język polski</t>
  </si>
  <si>
    <t>Język angielski</t>
  </si>
  <si>
    <t>Historia</t>
  </si>
  <si>
    <t>Wiedza o społeczeństwie</t>
  </si>
  <si>
    <t>Wiedza o kulturze</t>
  </si>
  <si>
    <t>Matematyka</t>
  </si>
  <si>
    <t>Chemia</t>
  </si>
  <si>
    <t>Biologia</t>
  </si>
  <si>
    <t>Geografia</t>
  </si>
  <si>
    <t>Podstawy przedsiębiorczości</t>
  </si>
  <si>
    <t>Wychowanie fizyczne</t>
  </si>
  <si>
    <t>Razem ogólnokształcące</t>
  </si>
  <si>
    <t>Religia/ Etyka</t>
  </si>
  <si>
    <t>klasa:</t>
  </si>
  <si>
    <t>LO</t>
  </si>
  <si>
    <t>dla młodziezy na podbudowie programowej gimnazjum</t>
  </si>
  <si>
    <t xml:space="preserve">Fizyka </t>
  </si>
  <si>
    <t>Informatyka</t>
  </si>
  <si>
    <t>Edukacja dla bezpieczeństwa</t>
  </si>
  <si>
    <t>Łączna liczba godzin</t>
  </si>
  <si>
    <t>Tygodniowy wymiar godzin obowiązkowych zajęć edukacyjnych</t>
  </si>
  <si>
    <t>wychowanie do życia w rodzinie</t>
  </si>
  <si>
    <t>klasa</t>
  </si>
  <si>
    <t>Liczba godzin</t>
  </si>
  <si>
    <t>Łączna tygodn. liczba godz. w szkole</t>
  </si>
  <si>
    <t>z ramow. planu naucz.</t>
  </si>
  <si>
    <t>tyg. w 4-letn. okresie naucz.</t>
  </si>
  <si>
    <t>realizo- wana</t>
  </si>
  <si>
    <t>LICEUM OGÓLNOKSZTAŁCĄCE</t>
  </si>
  <si>
    <t>tyg. w 3-letn. okresie naucz.</t>
  </si>
  <si>
    <t>Historia i społeczeństwo</t>
  </si>
  <si>
    <t>Przyroda</t>
  </si>
  <si>
    <t>Jezyk angielski</t>
  </si>
  <si>
    <t>Spis treści:</t>
  </si>
  <si>
    <t>im. Mikołaja Kopernika w Ostrowi Mazowieckiej</t>
  </si>
  <si>
    <t>G</t>
  </si>
  <si>
    <t>H</t>
  </si>
  <si>
    <t>Przedmioty w zakresie rozszerzonym i uzupełniające - profil ekonomiczny</t>
  </si>
  <si>
    <t xml:space="preserve"> </t>
  </si>
  <si>
    <t>Przedmioty w zakresie rozszerzonym i uzupełniające - profil medyczny I</t>
  </si>
  <si>
    <t>w LICEUM OGÓLNOKSZTAŁCĄCYM</t>
  </si>
  <si>
    <t xml:space="preserve">  im. Mikołaja Kopernika w Ostrowi Mazowieckiej</t>
  </si>
  <si>
    <t>PROFIL</t>
  </si>
  <si>
    <t>PRZEDMIOTY ROZSZERZONE</t>
  </si>
  <si>
    <t>numer planu</t>
  </si>
  <si>
    <t>Typ szkoły:</t>
  </si>
  <si>
    <t>biologia, chemia, język angielski</t>
  </si>
  <si>
    <t>Język niemiecki/rosyjski/francuski</t>
  </si>
  <si>
    <t>matematyka, język angielski, geografia</t>
  </si>
  <si>
    <t>Przedmioty w zakresie rozszerzonym i uzupełniające - profil medyczny II</t>
  </si>
  <si>
    <t>dla młodzieży na podbudowie programowej gimnazjum</t>
  </si>
  <si>
    <t>Ekonomiczny</t>
  </si>
  <si>
    <t>Medyczny I</t>
  </si>
  <si>
    <t>Medyczny II</t>
  </si>
  <si>
    <t>Humanistyczny</t>
  </si>
  <si>
    <t>Społeczno prawny</t>
  </si>
  <si>
    <t>Przedmioty w zakresie rozszerzonym i uzupełniające - profil humanistyczny</t>
  </si>
  <si>
    <t>1A</t>
  </si>
  <si>
    <t>1C</t>
  </si>
  <si>
    <t>1G</t>
  </si>
  <si>
    <t>1H</t>
  </si>
  <si>
    <t>semestr</t>
  </si>
  <si>
    <t>zał. Nr 1</t>
  </si>
  <si>
    <t>Zajęcia z wychowawcą</t>
  </si>
  <si>
    <t>chemia, biologia, matematyka</t>
  </si>
  <si>
    <t>Przedmioty w zakresie rozszerzonym i uzupełniające - profil społeczno prawny</t>
  </si>
  <si>
    <t>SZKOLNE PLANY NAUCZANIA</t>
  </si>
  <si>
    <t>Język niemiecki / francuski</t>
  </si>
  <si>
    <t>1B</t>
  </si>
  <si>
    <t>1D</t>
  </si>
  <si>
    <t>1E</t>
  </si>
  <si>
    <t>1F</t>
  </si>
  <si>
    <t>na rok szkolny 2019 / 2020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</si>
  <si>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</si>
  <si>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</si>
  <si>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</si>
  <si>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</si>
  <si>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</si>
  <si>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</si>
  <si>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</si>
  <si>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</si>
  <si>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</si>
  <si>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</si>
  <si>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</si>
  <si>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</si>
  <si>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r>
      <t xml:space="preserve">Plan realizowany w roku szkolnym: </t>
    </r>
    <r>
      <rPr>
        <b/>
        <sz val="10"/>
        <color indexed="8"/>
        <rFont val="Times New Roman"/>
        <family val="1"/>
        <charset val="238"/>
      </rPr>
      <t>2019/2020</t>
    </r>
  </si>
  <si>
    <r>
      <t xml:space="preserve">Plan realizowamy w roku szkolnym: </t>
    </r>
    <r>
      <rPr>
        <b/>
        <sz val="10"/>
        <color indexed="8"/>
        <rFont val="Times New Roman"/>
        <family val="1"/>
        <charset val="238"/>
      </rPr>
      <t>2019/2020</t>
    </r>
  </si>
  <si>
    <t xml:space="preserve">Politechniczny </t>
  </si>
  <si>
    <t>matematyka, język angielski, fizyka</t>
  </si>
  <si>
    <t>język polski, historiaa, język angielski</t>
  </si>
  <si>
    <t xml:space="preserve">historia, wiedza o społeczeństwie, język angielski </t>
  </si>
  <si>
    <t xml:space="preserve">Przedmioty w zakresie rozszerzonym i uzupełniające - profil politechniczny </t>
  </si>
  <si>
    <t>Fizyka</t>
  </si>
  <si>
    <t>Łączna tygodniowa liczba godzin w klasie</t>
  </si>
  <si>
    <t>1I</t>
  </si>
  <si>
    <t>1J</t>
  </si>
  <si>
    <t>1K</t>
  </si>
  <si>
    <t>język polski, wiedza o społeczeństwie, język angielski</t>
  </si>
  <si>
    <t>1L</t>
  </si>
  <si>
    <t>PLAN NAUCZANIA 7/2019</t>
  </si>
  <si>
    <t>PLAN NAUCZANIA 8/2019</t>
  </si>
  <si>
    <t>PLAN NAUCZANIA 9/2019</t>
  </si>
  <si>
    <t>PLAN NAUCZANIA 10/2019</t>
  </si>
  <si>
    <t>J</t>
  </si>
  <si>
    <t>PLAN NAUCZANIA 11/2019</t>
  </si>
  <si>
    <t>K</t>
  </si>
  <si>
    <t>L</t>
  </si>
  <si>
    <t>PLAN NAUCZANIA 12/2019</t>
  </si>
  <si>
    <t>podbudowa</t>
  </si>
  <si>
    <t>Szkoła podstawowa</t>
  </si>
  <si>
    <t>Gimnazjum</t>
  </si>
  <si>
    <t>Ostrów Mazowiecka, 15 marzec 2019</t>
  </si>
</sst>
</file>

<file path=xl/styles.xml><?xml version="1.0" encoding="utf-8"?>
<styleSheet xmlns="http://schemas.openxmlformats.org/spreadsheetml/2006/main">
  <fonts count="21">
    <font>
      <sz val="11"/>
      <color theme="1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Constantia"/>
      <family val="1"/>
      <charset val="238"/>
    </font>
    <font>
      <b/>
      <sz val="18"/>
      <color theme="1"/>
      <name val="MS Serif"/>
      <family val="1"/>
    </font>
    <font>
      <b/>
      <sz val="18"/>
      <color theme="1"/>
      <name val="Garamond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FCB4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5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5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7" fillId="0" borderId="19" xfId="0" applyFont="1" applyBorder="1"/>
    <xf numFmtId="0" fontId="7" fillId="0" borderId="8" xfId="0" applyFont="1" applyBorder="1"/>
    <xf numFmtId="0" fontId="5" fillId="0" borderId="24" xfId="0" applyFont="1" applyBorder="1"/>
    <xf numFmtId="0" fontId="6" fillId="0" borderId="23" xfId="0" applyFont="1" applyFill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2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/>
    <xf numFmtId="0" fontId="4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7" fillId="0" borderId="30" xfId="0" applyFont="1" applyBorder="1"/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2" borderId="8" xfId="0" applyFont="1" applyFill="1" applyBorder="1"/>
    <xf numFmtId="0" fontId="7" fillId="2" borderId="14" xfId="0" applyFont="1" applyFill="1" applyBorder="1"/>
    <xf numFmtId="0" fontId="7" fillId="2" borderId="33" xfId="0" applyFont="1" applyFill="1" applyBorder="1"/>
    <xf numFmtId="0" fontId="5" fillId="2" borderId="34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7" fillId="4" borderId="9" xfId="0" applyFont="1" applyFill="1" applyBorder="1"/>
    <xf numFmtId="0" fontId="7" fillId="4" borderId="36" xfId="0" applyFont="1" applyFill="1" applyBorder="1"/>
    <xf numFmtId="0" fontId="7" fillId="4" borderId="23" xfId="0" applyFont="1" applyFill="1" applyBorder="1"/>
    <xf numFmtId="0" fontId="7" fillId="4" borderId="20" xfId="0" applyFont="1" applyFill="1" applyBorder="1"/>
    <xf numFmtId="0" fontId="7" fillId="4" borderId="40" xfId="0" applyFont="1" applyFill="1" applyBorder="1"/>
    <xf numFmtId="0" fontId="5" fillId="5" borderId="5" xfId="0" applyFont="1" applyFill="1" applyBorder="1"/>
    <xf numFmtId="0" fontId="5" fillId="2" borderId="42" xfId="0" applyFont="1" applyFill="1" applyBorder="1"/>
    <xf numFmtId="0" fontId="7" fillId="4" borderId="1" xfId="0" applyFont="1" applyFill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7" fillId="0" borderId="33" xfId="0" applyFont="1" applyBorder="1"/>
    <xf numFmtId="0" fontId="5" fillId="4" borderId="24" xfId="0" applyFont="1" applyFill="1" applyBorder="1"/>
    <xf numFmtId="0" fontId="6" fillId="6" borderId="10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5" fillId="6" borderId="51" xfId="0" applyFont="1" applyFill="1" applyBorder="1"/>
    <xf numFmtId="0" fontId="6" fillId="0" borderId="52" xfId="0" applyFont="1" applyBorder="1" applyAlignment="1">
      <alignment horizontal="center"/>
    </xf>
    <xf numFmtId="0" fontId="5" fillId="5" borderId="6" xfId="0" applyFont="1" applyFill="1" applyBorder="1"/>
    <xf numFmtId="0" fontId="6" fillId="6" borderId="37" xfId="0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6" fillId="6" borderId="16" xfId="0" applyFont="1" applyFill="1" applyBorder="1"/>
    <xf numFmtId="0" fontId="6" fillId="6" borderId="38" xfId="0" applyFont="1" applyFill="1" applyBorder="1"/>
    <xf numFmtId="0" fontId="6" fillId="6" borderId="39" xfId="0" applyFont="1" applyFill="1" applyBorder="1" applyAlignment="1">
      <alignment horizontal="center"/>
    </xf>
    <xf numFmtId="0" fontId="7" fillId="4" borderId="53" xfId="0" applyFont="1" applyFill="1" applyBorder="1"/>
    <xf numFmtId="0" fontId="7" fillId="4" borderId="54" xfId="0" applyFont="1" applyFill="1" applyBorder="1"/>
    <xf numFmtId="0" fontId="7" fillId="4" borderId="55" xfId="0" applyFont="1" applyFill="1" applyBorder="1"/>
    <xf numFmtId="0" fontId="5" fillId="6" borderId="6" xfId="0" applyFont="1" applyFill="1" applyBorder="1"/>
    <xf numFmtId="0" fontId="6" fillId="3" borderId="56" xfId="0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/>
    </xf>
    <xf numFmtId="0" fontId="6" fillId="0" borderId="13" xfId="0" applyFont="1" applyBorder="1"/>
    <xf numFmtId="0" fontId="6" fillId="0" borderId="33" xfId="0" applyFont="1" applyBorder="1"/>
    <xf numFmtId="0" fontId="6" fillId="0" borderId="14" xfId="0" applyFont="1" applyFill="1" applyBorder="1"/>
    <xf numFmtId="0" fontId="6" fillId="0" borderId="19" xfId="0" applyFont="1" applyFill="1" applyBorder="1"/>
    <xf numFmtId="0" fontId="6" fillId="0" borderId="37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1" xfId="0" applyFont="1" applyBorder="1" applyAlignment="1"/>
    <xf numFmtId="0" fontId="6" fillId="6" borderId="56" xfId="0" applyFont="1" applyFill="1" applyBorder="1" applyAlignment="1">
      <alignment horizontal="center"/>
    </xf>
    <xf numFmtId="0" fontId="6" fillId="6" borderId="44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6" fillId="3" borderId="18" xfId="0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/>
    </xf>
    <xf numFmtId="0" fontId="5" fillId="0" borderId="6" xfId="0" applyFont="1" applyBorder="1"/>
    <xf numFmtId="0" fontId="6" fillId="0" borderId="39" xfId="0" applyFont="1" applyBorder="1" applyAlignment="1">
      <alignment horizontal="center"/>
    </xf>
    <xf numFmtId="0" fontId="6" fillId="0" borderId="4" xfId="0" applyFont="1" applyBorder="1"/>
    <xf numFmtId="0" fontId="5" fillId="0" borderId="42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/>
    <xf numFmtId="0" fontId="6" fillId="6" borderId="43" xfId="0" applyFont="1" applyFill="1" applyBorder="1" applyAlignment="1">
      <alignment horizontal="center"/>
    </xf>
    <xf numFmtId="0" fontId="5" fillId="5" borderId="24" xfId="0" applyFont="1" applyFill="1" applyBorder="1"/>
    <xf numFmtId="0" fontId="19" fillId="0" borderId="0" xfId="0" applyFont="1"/>
    <xf numFmtId="0" fontId="7" fillId="0" borderId="14" xfId="0" applyFont="1" applyBorder="1" applyAlignment="1">
      <alignment horizontal="center" wrapText="1"/>
    </xf>
    <xf numFmtId="0" fontId="6" fillId="0" borderId="33" xfId="0" applyFont="1" applyFill="1" applyBorder="1" applyAlignment="1">
      <alignment vertical="center"/>
    </xf>
    <xf numFmtId="0" fontId="7" fillId="0" borderId="57" xfId="0" applyFont="1" applyBorder="1" applyAlignment="1">
      <alignment horizontal="center" wrapText="1"/>
    </xf>
    <xf numFmtId="0" fontId="7" fillId="0" borderId="48" xfId="0" applyFont="1" applyBorder="1" applyAlignment="1">
      <alignment horizontal="center" wrapText="1"/>
    </xf>
    <xf numFmtId="0" fontId="7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7" fillId="0" borderId="64" xfId="0" applyFont="1" applyBorder="1" applyAlignment="1">
      <alignment horizontal="center" wrapText="1"/>
    </xf>
    <xf numFmtId="0" fontId="6" fillId="6" borderId="65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7" fillId="6" borderId="3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0" fontId="7" fillId="6" borderId="16" xfId="0" applyFont="1" applyFill="1" applyBorder="1"/>
    <xf numFmtId="0" fontId="7" fillId="6" borderId="38" xfId="0" applyFont="1" applyFill="1" applyBorder="1"/>
    <xf numFmtId="0" fontId="8" fillId="6" borderId="66" xfId="0" applyFont="1" applyFill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9" xfId="0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6" fillId="3" borderId="17" xfId="0" applyFont="1" applyFill="1" applyBorder="1" applyAlignment="1">
      <alignment horizontal="center"/>
    </xf>
    <xf numFmtId="0" fontId="7" fillId="4" borderId="15" xfId="0" applyFont="1" applyFill="1" applyBorder="1"/>
    <xf numFmtId="0" fontId="7" fillId="0" borderId="14" xfId="0" applyFont="1" applyBorder="1"/>
    <xf numFmtId="0" fontId="6" fillId="0" borderId="55" xfId="0" applyFont="1" applyBorder="1"/>
    <xf numFmtId="0" fontId="6" fillId="0" borderId="57" xfId="0" applyFont="1" applyBorder="1" applyAlignment="1">
      <alignment horizontal="center" wrapText="1"/>
    </xf>
    <xf numFmtId="0" fontId="6" fillId="6" borderId="28" xfId="0" applyFont="1" applyFill="1" applyBorder="1" applyAlignment="1">
      <alignment horizontal="center"/>
    </xf>
    <xf numFmtId="0" fontId="6" fillId="6" borderId="17" xfId="0" applyFont="1" applyFill="1" applyBorder="1"/>
    <xf numFmtId="0" fontId="6" fillId="3" borderId="43" xfId="0" applyFont="1" applyFill="1" applyBorder="1" applyAlignment="1">
      <alignment horizontal="center"/>
    </xf>
    <xf numFmtId="0" fontId="6" fillId="0" borderId="67" xfId="0" applyFont="1" applyBorder="1"/>
    <xf numFmtId="0" fontId="6" fillId="3" borderId="29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4" fillId="0" borderId="1" xfId="0" applyFont="1" applyBorder="1"/>
    <xf numFmtId="0" fontId="9" fillId="0" borderId="3" xfId="0" applyFont="1" applyBorder="1" applyAlignment="1">
      <alignment horizontal="center"/>
    </xf>
    <xf numFmtId="0" fontId="19" fillId="0" borderId="23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68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9" fillId="0" borderId="51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49" fontId="9" fillId="0" borderId="48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49" fontId="9" fillId="0" borderId="31" xfId="0" applyNumberFormat="1" applyFont="1" applyBorder="1" applyAlignment="1">
      <alignment horizontal="left" wrapText="1"/>
    </xf>
    <xf numFmtId="49" fontId="9" fillId="0" borderId="55" xfId="0" applyNumberFormat="1" applyFont="1" applyBorder="1" applyAlignment="1">
      <alignment horizontal="left" wrapText="1"/>
    </xf>
    <xf numFmtId="49" fontId="9" fillId="0" borderId="32" xfId="0" applyNumberFormat="1" applyFont="1" applyBorder="1" applyAlignment="1">
      <alignment horizontal="left" wrapText="1"/>
    </xf>
    <xf numFmtId="49" fontId="9" fillId="0" borderId="32" xfId="0" applyNumberFormat="1" applyFont="1" applyBorder="1" applyAlignment="1">
      <alignment horizontal="left"/>
    </xf>
    <xf numFmtId="18" fontId="9" fillId="0" borderId="31" xfId="0" applyNumberFormat="1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5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49" fontId="9" fillId="0" borderId="46" xfId="0" applyNumberFormat="1" applyFont="1" applyFill="1" applyBorder="1" applyAlignment="1">
      <alignment horizont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wrapText="1"/>
    </xf>
    <xf numFmtId="0" fontId="7" fillId="0" borderId="42" xfId="0" applyFont="1" applyBorder="1" applyAlignment="1">
      <alignment horizontal="center" textRotation="9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4" fillId="0" borderId="0" xfId="0" applyFont="1" applyAlignment="1"/>
    <xf numFmtId="0" fontId="9" fillId="0" borderId="0" xfId="0" applyFont="1" applyBorder="1"/>
    <xf numFmtId="0" fontId="6" fillId="0" borderId="7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41" xfId="0" applyFont="1" applyBorder="1" applyAlignment="1">
      <alignment horizontal="center" vertical="center" textRotation="90" wrapText="1"/>
    </xf>
    <xf numFmtId="0" fontId="6" fillId="4" borderId="6" xfId="0" applyFont="1" applyFill="1" applyBorder="1" applyAlignment="1">
      <alignment horizontal="right" wrapText="1"/>
    </xf>
    <xf numFmtId="0" fontId="15" fillId="4" borderId="62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26" xfId="0" applyFont="1" applyBorder="1" applyAlignment="1"/>
    <xf numFmtId="0" fontId="8" fillId="6" borderId="30" xfId="0" applyFont="1" applyFill="1" applyBorder="1" applyAlignment="1">
      <alignment horizontal="center"/>
    </xf>
    <xf numFmtId="0" fontId="8" fillId="6" borderId="4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4" borderId="24" xfId="0" applyFont="1" applyFill="1" applyBorder="1" applyAlignment="1"/>
    <xf numFmtId="0" fontId="15" fillId="4" borderId="47" xfId="0" applyFont="1" applyFill="1" applyBorder="1" applyAlignment="1"/>
    <xf numFmtId="0" fontId="7" fillId="0" borderId="24" xfId="0" applyFont="1" applyBorder="1" applyAlignment="1"/>
    <xf numFmtId="0" fontId="15" fillId="0" borderId="30" xfId="0" applyFont="1" applyBorder="1" applyAlignment="1"/>
    <xf numFmtId="0" fontId="15" fillId="0" borderId="47" xfId="0" applyFont="1" applyBorder="1" applyAlignment="1"/>
    <xf numFmtId="0" fontId="0" fillId="0" borderId="6" xfId="0" applyBorder="1" applyAlignment="1">
      <alignment wrapText="1"/>
    </xf>
    <xf numFmtId="0" fontId="0" fillId="0" borderId="62" xfId="0" applyBorder="1" applyAlignment="1">
      <alignment wrapText="1"/>
    </xf>
    <xf numFmtId="0" fontId="7" fillId="5" borderId="24" xfId="0" applyFont="1" applyFill="1" applyBorder="1" applyAlignment="1">
      <alignment horizontal="center"/>
    </xf>
    <xf numFmtId="0" fontId="7" fillId="5" borderId="47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0" fontId="15" fillId="0" borderId="62" xfId="0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37" xfId="0" applyBorder="1" applyAlignment="1">
      <alignment horizontal="center"/>
    </xf>
    <xf numFmtId="0" fontId="16" fillId="4" borderId="15" xfId="0" applyFont="1" applyFill="1" applyBorder="1" applyAlignment="1">
      <alignment wrapText="1"/>
    </xf>
    <xf numFmtId="0" fontId="0" fillId="4" borderId="15" xfId="0" applyFont="1" applyFill="1" applyBorder="1" applyAlignment="1"/>
    <xf numFmtId="0" fontId="0" fillId="4" borderId="20" xfId="0" applyFont="1" applyFill="1" applyBorder="1" applyAlignment="1"/>
    <xf numFmtId="0" fontId="16" fillId="0" borderId="59" xfId="0" applyFont="1" applyBorder="1" applyAlignment="1">
      <alignment wrapText="1"/>
    </xf>
    <xf numFmtId="0" fontId="0" fillId="0" borderId="60" xfId="0" applyFont="1" applyBorder="1" applyAlignment="1"/>
    <xf numFmtId="0" fontId="0" fillId="0" borderId="61" xfId="0" applyFont="1" applyBorder="1" applyAlignment="1"/>
    <xf numFmtId="0" fontId="16" fillId="0" borderId="55" xfId="0" applyFont="1" applyBorder="1" applyAlignment="1">
      <alignment wrapText="1"/>
    </xf>
    <xf numFmtId="0" fontId="0" fillId="0" borderId="55" xfId="0" applyFont="1" applyBorder="1" applyAlignment="1"/>
    <xf numFmtId="0" fontId="0" fillId="0" borderId="32" xfId="0" applyFont="1" applyBorder="1" applyAlignment="1"/>
    <xf numFmtId="0" fontId="7" fillId="2" borderId="3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5" fillId="6" borderId="47" xfId="0" applyFont="1" applyFill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5" fillId="3" borderId="47" xfId="0" applyFont="1" applyFill="1" applyBorder="1" applyAlignment="1">
      <alignment horizontal="center"/>
    </xf>
    <xf numFmtId="0" fontId="7" fillId="0" borderId="5" xfId="0" applyFont="1" applyBorder="1" applyAlignment="1"/>
    <xf numFmtId="0" fontId="15" fillId="0" borderId="63" xfId="0" applyFont="1" applyBorder="1" applyAlignment="1"/>
    <xf numFmtId="0" fontId="7" fillId="7" borderId="5" xfId="0" applyFont="1" applyFill="1" applyBorder="1" applyAlignment="1">
      <alignment wrapText="1"/>
    </xf>
    <xf numFmtId="0" fontId="15" fillId="7" borderId="51" xfId="0" applyFont="1" applyFill="1" applyBorder="1" applyAlignment="1">
      <alignment wrapText="1"/>
    </xf>
    <xf numFmtId="0" fontId="7" fillId="4" borderId="4" xfId="0" applyFont="1" applyFill="1" applyBorder="1" applyAlignment="1"/>
    <xf numFmtId="0" fontId="0" fillId="4" borderId="41" xfId="0" applyFill="1" applyBorder="1" applyAlignment="1"/>
    <xf numFmtId="0" fontId="7" fillId="0" borderId="4" xfId="0" applyFont="1" applyBorder="1" applyAlignment="1"/>
    <xf numFmtId="0" fontId="7" fillId="0" borderId="41" xfId="0" applyFont="1" applyBorder="1" applyAlignment="1"/>
    <xf numFmtId="0" fontId="7" fillId="0" borderId="7" xfId="0" applyFont="1" applyBorder="1" applyAlignment="1">
      <alignment horizontal="right"/>
    </xf>
    <xf numFmtId="0" fontId="0" fillId="0" borderId="41" xfId="0" applyBorder="1" applyAlignment="1">
      <alignment horizontal="right"/>
    </xf>
    <xf numFmtId="0" fontId="6" fillId="4" borderId="24" xfId="0" applyFont="1" applyFill="1" applyBorder="1" applyAlignment="1">
      <alignment horizontal="left" wrapText="1"/>
    </xf>
    <xf numFmtId="0" fontId="15" fillId="4" borderId="47" xfId="0" applyFont="1" applyFill="1" applyBorder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CCCC"/>
      <color rgb="FFCCFFFF"/>
      <color rgb="FFCCFFCC"/>
      <color rgb="FFFFFFCC"/>
      <color rgb="FF66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28</xdr:row>
      <xdr:rowOff>152400</xdr:rowOff>
    </xdr:from>
    <xdr:to>
      <xdr:col>6</xdr:col>
      <xdr:colOff>104775</xdr:colOff>
      <xdr:row>40</xdr:row>
      <xdr:rowOff>142875</xdr:rowOff>
    </xdr:to>
    <xdr:pic>
      <xdr:nvPicPr>
        <xdr:cNvPr id="2" name="Obraz 1" descr="http://www.koperniczek.net/informacje/logo2014_30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95475" y="5505450"/>
          <a:ext cx="2324100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50"/>
  <sheetViews>
    <sheetView workbookViewId="0">
      <selection activeCell="B50" sqref="B50:H50"/>
    </sheetView>
  </sheetViews>
  <sheetFormatPr defaultRowHeight="14.25"/>
  <sheetData>
    <row r="1" spans="2:8">
      <c r="H1" t="s">
        <v>69</v>
      </c>
    </row>
    <row r="16" spans="2:8" ht="23.25">
      <c r="B16" s="183" t="s">
        <v>73</v>
      </c>
      <c r="C16" s="183"/>
      <c r="D16" s="183"/>
      <c r="E16" s="183"/>
      <c r="F16" s="183"/>
      <c r="G16" s="183"/>
      <c r="H16" s="183"/>
    </row>
    <row r="17" spans="2:8">
      <c r="B17" s="88"/>
      <c r="C17" s="88"/>
      <c r="D17" s="88"/>
      <c r="E17" s="88"/>
      <c r="F17" s="88"/>
      <c r="G17" s="88"/>
    </row>
    <row r="18" spans="2:8" ht="23.25">
      <c r="B18" s="184" t="s">
        <v>47</v>
      </c>
      <c r="C18" s="184"/>
      <c r="D18" s="184"/>
      <c r="E18" s="184"/>
      <c r="F18" s="184"/>
      <c r="G18" s="184"/>
      <c r="H18" s="184"/>
    </row>
    <row r="19" spans="2:8">
      <c r="B19" s="88"/>
      <c r="C19" s="88"/>
      <c r="D19" s="88"/>
      <c r="E19" s="88"/>
      <c r="F19" s="88"/>
      <c r="G19" s="88"/>
    </row>
    <row r="20" spans="2:8" ht="14.25" customHeight="1">
      <c r="B20" s="186" t="s">
        <v>48</v>
      </c>
      <c r="C20" s="186"/>
      <c r="D20" s="186"/>
      <c r="E20" s="186"/>
      <c r="F20" s="186"/>
      <c r="G20" s="186"/>
      <c r="H20" s="186"/>
    </row>
    <row r="21" spans="2:8">
      <c r="B21" s="88"/>
      <c r="C21" s="88"/>
      <c r="D21" s="88"/>
      <c r="E21" s="88"/>
      <c r="F21" s="88"/>
      <c r="G21" s="88"/>
    </row>
    <row r="22" spans="2:8" ht="18.75">
      <c r="B22" s="185" t="s">
        <v>79</v>
      </c>
      <c r="C22" s="185"/>
      <c r="D22" s="185"/>
      <c r="E22" s="185"/>
      <c r="F22" s="185"/>
      <c r="G22" s="185"/>
      <c r="H22" s="185"/>
    </row>
    <row r="50" spans="2:8" ht="18.75">
      <c r="B50" s="187" t="s">
        <v>118</v>
      </c>
      <c r="C50" s="187"/>
      <c r="D50" s="187"/>
      <c r="E50" s="187"/>
      <c r="F50" s="187"/>
      <c r="G50" s="187"/>
      <c r="H50" s="187"/>
    </row>
  </sheetData>
  <mergeCells count="5">
    <mergeCell ref="B16:H16"/>
    <mergeCell ref="B18:H18"/>
    <mergeCell ref="B22:H22"/>
    <mergeCell ref="B20:H20"/>
    <mergeCell ref="B50:H5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E22" sqref="E22"/>
    </sheetView>
  </sheetViews>
  <sheetFormatPr defaultRowHeight="14.25"/>
  <cols>
    <col min="1" max="1" width="4" style="4" customWidth="1"/>
    <col min="2" max="2" width="5.5" style="4" customWidth="1"/>
    <col min="3" max="3" width="21.625" style="4" customWidth="1"/>
    <col min="4" max="4" width="4.125" style="4" customWidth="1"/>
    <col min="5" max="5" width="37.625" style="4" customWidth="1"/>
    <col min="6" max="6" width="7.625" style="4" customWidth="1"/>
  </cols>
  <sheetData>
    <row r="1" spans="1:6" ht="15.75">
      <c r="A1" s="93" t="s">
        <v>40</v>
      </c>
      <c r="B1" s="94"/>
      <c r="C1" s="94"/>
      <c r="D1" s="94"/>
      <c r="E1" s="94"/>
      <c r="F1" s="94"/>
    </row>
    <row r="2" spans="1:6" ht="15.75" thickBot="1">
      <c r="A2" s="188" t="s">
        <v>52</v>
      </c>
      <c r="B2" s="188"/>
      <c r="C2" s="188" t="s">
        <v>35</v>
      </c>
      <c r="D2" s="188"/>
      <c r="E2" s="188"/>
      <c r="F2" s="105"/>
    </row>
    <row r="3" spans="1:6" ht="48.75" thickBot="1">
      <c r="A3" s="113" t="s">
        <v>0</v>
      </c>
      <c r="B3" s="114" t="s">
        <v>29</v>
      </c>
      <c r="C3" s="152" t="s">
        <v>49</v>
      </c>
      <c r="D3" s="182" t="s">
        <v>115</v>
      </c>
      <c r="E3" s="158" t="s">
        <v>50</v>
      </c>
      <c r="F3" s="157" t="s">
        <v>51</v>
      </c>
    </row>
    <row r="4" spans="1:6" ht="15" customHeight="1">
      <c r="A4" s="178">
        <v>1</v>
      </c>
      <c r="B4" s="172" t="s">
        <v>64</v>
      </c>
      <c r="C4" s="153" t="s">
        <v>94</v>
      </c>
      <c r="D4" s="189" t="s">
        <v>116</v>
      </c>
      <c r="E4" s="159" t="s">
        <v>95</v>
      </c>
      <c r="F4" s="168" t="s">
        <v>80</v>
      </c>
    </row>
    <row r="5" spans="1:6" ht="15" customHeight="1">
      <c r="A5" s="179">
        <v>2</v>
      </c>
      <c r="B5" s="173" t="s">
        <v>75</v>
      </c>
      <c r="C5" s="154" t="s">
        <v>58</v>
      </c>
      <c r="D5" s="190"/>
      <c r="E5" s="160" t="s">
        <v>55</v>
      </c>
      <c r="F5" s="169" t="s">
        <v>81</v>
      </c>
    </row>
    <row r="6" spans="1:6" ht="15" customHeight="1">
      <c r="A6" s="180">
        <v>3</v>
      </c>
      <c r="B6" s="173" t="s">
        <v>65</v>
      </c>
      <c r="C6" s="154" t="s">
        <v>59</v>
      </c>
      <c r="D6" s="190"/>
      <c r="E6" s="160" t="s">
        <v>53</v>
      </c>
      <c r="F6" s="169" t="s">
        <v>82</v>
      </c>
    </row>
    <row r="7" spans="1:6" ht="15" customHeight="1">
      <c r="A7" s="179">
        <v>4</v>
      </c>
      <c r="B7" s="173" t="s">
        <v>76</v>
      </c>
      <c r="C7" s="151" t="s">
        <v>60</v>
      </c>
      <c r="D7" s="190"/>
      <c r="E7" s="160" t="s">
        <v>71</v>
      </c>
      <c r="F7" s="169" t="s">
        <v>83</v>
      </c>
    </row>
    <row r="8" spans="1:6" ht="15" customHeight="1">
      <c r="A8" s="179">
        <v>5</v>
      </c>
      <c r="B8" s="174" t="s">
        <v>77</v>
      </c>
      <c r="C8" s="155" t="s">
        <v>61</v>
      </c>
      <c r="D8" s="190"/>
      <c r="E8" s="160" t="s">
        <v>104</v>
      </c>
      <c r="F8" s="169" t="s">
        <v>84</v>
      </c>
    </row>
    <row r="9" spans="1:6" ht="15" customHeight="1" thickBot="1">
      <c r="A9" s="179">
        <v>6</v>
      </c>
      <c r="B9" s="175" t="s">
        <v>78</v>
      </c>
      <c r="C9" s="156" t="s">
        <v>62</v>
      </c>
      <c r="D9" s="191"/>
      <c r="E9" s="161" t="s">
        <v>97</v>
      </c>
      <c r="F9" s="170" t="s">
        <v>85</v>
      </c>
    </row>
    <row r="10" spans="1:6" ht="15" customHeight="1">
      <c r="A10" s="180">
        <v>7</v>
      </c>
      <c r="B10" s="176" t="s">
        <v>66</v>
      </c>
      <c r="C10" s="153" t="s">
        <v>94</v>
      </c>
      <c r="D10" s="189" t="s">
        <v>117</v>
      </c>
      <c r="E10" s="159" t="s">
        <v>95</v>
      </c>
      <c r="F10" s="168" t="s">
        <v>86</v>
      </c>
    </row>
    <row r="11" spans="1:6" ht="15" customHeight="1">
      <c r="A11" s="179">
        <v>8</v>
      </c>
      <c r="B11" s="162" t="s">
        <v>67</v>
      </c>
      <c r="C11" s="154" t="s">
        <v>58</v>
      </c>
      <c r="D11" s="190"/>
      <c r="E11" s="160" t="s">
        <v>55</v>
      </c>
      <c r="F11" s="169" t="s">
        <v>87</v>
      </c>
    </row>
    <row r="12" spans="1:6" ht="15" customHeight="1">
      <c r="A12" s="179">
        <v>9</v>
      </c>
      <c r="B12" s="162" t="s">
        <v>101</v>
      </c>
      <c r="C12" s="154" t="s">
        <v>59</v>
      </c>
      <c r="D12" s="190"/>
      <c r="E12" s="160" t="s">
        <v>53</v>
      </c>
      <c r="F12" s="169" t="s">
        <v>88</v>
      </c>
    </row>
    <row r="13" spans="1:6" ht="15" customHeight="1">
      <c r="A13" s="179">
        <v>10</v>
      </c>
      <c r="B13" s="162" t="s">
        <v>102</v>
      </c>
      <c r="C13" s="151" t="s">
        <v>60</v>
      </c>
      <c r="D13" s="190"/>
      <c r="E13" s="160" t="s">
        <v>71</v>
      </c>
      <c r="F13" s="169" t="s">
        <v>89</v>
      </c>
    </row>
    <row r="14" spans="1:6" ht="15" customHeight="1">
      <c r="A14" s="180">
        <v>11</v>
      </c>
      <c r="B14" s="162" t="s">
        <v>103</v>
      </c>
      <c r="C14" s="155" t="s">
        <v>61</v>
      </c>
      <c r="D14" s="190"/>
      <c r="E14" s="160" t="s">
        <v>96</v>
      </c>
      <c r="F14" s="169" t="s">
        <v>90</v>
      </c>
    </row>
    <row r="15" spans="1:6" ht="15" customHeight="1" thickBot="1">
      <c r="A15" s="181">
        <v>12</v>
      </c>
      <c r="B15" s="177" t="s">
        <v>105</v>
      </c>
      <c r="C15" s="156" t="s">
        <v>62</v>
      </c>
      <c r="D15" s="191"/>
      <c r="E15" s="161" t="s">
        <v>97</v>
      </c>
      <c r="F15" s="171" t="s">
        <v>91</v>
      </c>
    </row>
  </sheetData>
  <mergeCells count="4">
    <mergeCell ref="A2:B2"/>
    <mergeCell ref="C2:E2"/>
    <mergeCell ref="D4:D9"/>
    <mergeCell ref="D10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tabSelected="1" workbookViewId="0">
      <selection activeCell="G11" sqref="G11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6" width="3.375" customWidth="1"/>
    <col min="7" max="7" width="3.5" customWidth="1"/>
    <col min="8" max="8" width="3.875" customWidth="1"/>
    <col min="9" max="9" width="4.75" customWidth="1"/>
    <col min="10" max="10" width="5.375" customWidth="1"/>
    <col min="11" max="11" width="5.125" customWidth="1"/>
  </cols>
  <sheetData>
    <row r="1" spans="1:11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>
      <c r="A2" s="194" t="s">
        <v>41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>
      <c r="A3" s="195" t="s">
        <v>22</v>
      </c>
      <c r="B3" s="195"/>
      <c r="C3" s="195"/>
      <c r="D3" s="195"/>
      <c r="E3" s="195"/>
      <c r="F3" s="195"/>
      <c r="G3" s="195"/>
      <c r="H3" s="195"/>
      <c r="I3" s="196"/>
      <c r="J3" s="196"/>
      <c r="K3" s="196"/>
    </row>
    <row r="4" spans="1:11">
      <c r="A4" s="197" t="s">
        <v>106</v>
      </c>
      <c r="B4" s="197"/>
      <c r="C4" s="163"/>
      <c r="D4" s="163"/>
      <c r="E4" s="163"/>
      <c r="F4" s="163"/>
      <c r="G4" s="163"/>
      <c r="H4" s="163"/>
      <c r="I4" s="164"/>
      <c r="J4" s="164"/>
      <c r="K4" s="164"/>
    </row>
    <row r="5" spans="1:11" ht="15" thickBot="1">
      <c r="A5" s="198" t="s">
        <v>93</v>
      </c>
      <c r="B5" s="198"/>
      <c r="C5" s="199"/>
      <c r="D5" s="199"/>
      <c r="E5" s="4" t="s">
        <v>20</v>
      </c>
      <c r="F5" s="1"/>
      <c r="G5" s="167" t="s">
        <v>2</v>
      </c>
      <c r="H5" s="167" t="s">
        <v>42</v>
      </c>
      <c r="I5" s="167" t="s">
        <v>21</v>
      </c>
      <c r="J5" s="167"/>
      <c r="K5" s="4"/>
    </row>
    <row r="6" spans="1:11" ht="15" thickBot="1">
      <c r="A6" s="138"/>
      <c r="B6" s="135" t="s">
        <v>29</v>
      </c>
      <c r="C6" s="200" t="s">
        <v>2</v>
      </c>
      <c r="D6" s="201"/>
      <c r="E6" s="202" t="s">
        <v>3</v>
      </c>
      <c r="F6" s="203"/>
      <c r="G6" s="204" t="s">
        <v>4</v>
      </c>
      <c r="H6" s="205"/>
      <c r="I6" s="222" t="s">
        <v>30</v>
      </c>
      <c r="J6" s="223"/>
      <c r="K6" s="224"/>
    </row>
    <row r="7" spans="1:11" ht="15" thickBot="1">
      <c r="A7" s="139"/>
      <c r="B7" s="136" t="s">
        <v>68</v>
      </c>
      <c r="C7" s="117" t="s">
        <v>2</v>
      </c>
      <c r="D7" s="118" t="s">
        <v>3</v>
      </c>
      <c r="E7" s="2" t="s">
        <v>2</v>
      </c>
      <c r="F7" s="3" t="s">
        <v>3</v>
      </c>
      <c r="G7" s="42" t="s">
        <v>2</v>
      </c>
      <c r="H7" s="43" t="s">
        <v>3</v>
      </c>
      <c r="I7" s="225" t="s">
        <v>36</v>
      </c>
      <c r="J7" s="228" t="s">
        <v>34</v>
      </c>
      <c r="K7" s="231" t="s">
        <v>32</v>
      </c>
    </row>
    <row r="8" spans="1:11" ht="15" thickBot="1">
      <c r="A8" s="139"/>
      <c r="B8" s="136" t="s">
        <v>5</v>
      </c>
      <c r="C8" s="134">
        <v>17</v>
      </c>
      <c r="D8" s="120">
        <v>17</v>
      </c>
      <c r="E8" s="89">
        <v>17</v>
      </c>
      <c r="F8" s="32">
        <v>17</v>
      </c>
      <c r="G8" s="44">
        <v>14</v>
      </c>
      <c r="H8" s="45">
        <v>14</v>
      </c>
      <c r="I8" s="226"/>
      <c r="J8" s="229"/>
      <c r="K8" s="232"/>
    </row>
    <row r="9" spans="1:11" ht="15" thickBot="1">
      <c r="A9" s="90" t="s">
        <v>0</v>
      </c>
      <c r="B9" s="137" t="s">
        <v>1</v>
      </c>
      <c r="C9" s="206" t="s">
        <v>6</v>
      </c>
      <c r="D9" s="206"/>
      <c r="E9" s="206"/>
      <c r="F9" s="206"/>
      <c r="G9" s="206"/>
      <c r="H9" s="206"/>
      <c r="I9" s="227"/>
      <c r="J9" s="230"/>
      <c r="K9" s="233"/>
    </row>
    <row r="10" spans="1:11">
      <c r="A10" s="9">
        <v>1</v>
      </c>
      <c r="B10" s="10" t="s">
        <v>7</v>
      </c>
      <c r="C10" s="121">
        <v>4</v>
      </c>
      <c r="D10" s="122">
        <v>4</v>
      </c>
      <c r="E10" s="11">
        <v>4</v>
      </c>
      <c r="F10" s="12">
        <v>5</v>
      </c>
      <c r="G10" s="46">
        <v>5</v>
      </c>
      <c r="H10" s="47">
        <v>5</v>
      </c>
      <c r="I10" s="52">
        <f>(C10+D10)/2+(E10+F10)/2+(G10+H10)/2</f>
        <v>13.5</v>
      </c>
      <c r="J10" s="24">
        <f>C10*C8+D10*D8+E10*E8+F10*F8+G10*G8+H10*H8</f>
        <v>429</v>
      </c>
      <c r="K10" s="38">
        <v>360</v>
      </c>
    </row>
    <row r="11" spans="1:11">
      <c r="A11" s="14">
        <v>2</v>
      </c>
      <c r="B11" s="15" t="s">
        <v>8</v>
      </c>
      <c r="C11" s="123">
        <v>3</v>
      </c>
      <c r="D11" s="124">
        <v>3</v>
      </c>
      <c r="E11" s="16">
        <v>2</v>
      </c>
      <c r="F11" s="17">
        <v>2</v>
      </c>
      <c r="G11" s="48">
        <v>4</v>
      </c>
      <c r="H11" s="49">
        <v>4</v>
      </c>
      <c r="I11" s="52">
        <f t="shared" ref="I11:I25" si="0">(C11+D11)/2+(E11+F11)/2+(G11+H11)/2</f>
        <v>9</v>
      </c>
      <c r="J11" s="24">
        <f>C11*C8+D11*D8+E11*E8+F11*F8+G11*G8+H11*H8</f>
        <v>282</v>
      </c>
      <c r="K11" s="234">
        <v>450</v>
      </c>
    </row>
    <row r="12" spans="1:11">
      <c r="A12" s="14">
        <v>3</v>
      </c>
      <c r="B12" s="15" t="s">
        <v>54</v>
      </c>
      <c r="C12" s="123">
        <v>3</v>
      </c>
      <c r="D12" s="124">
        <v>3</v>
      </c>
      <c r="E12" s="16">
        <v>3</v>
      </c>
      <c r="F12" s="17">
        <v>3</v>
      </c>
      <c r="G12" s="48"/>
      <c r="H12" s="49"/>
      <c r="I12" s="52">
        <f t="shared" si="0"/>
        <v>6</v>
      </c>
      <c r="J12" s="24">
        <f>C12*C8+D12*D8+E12*E8+F12*F8+G12*G8+H12*H8</f>
        <v>204</v>
      </c>
      <c r="K12" s="235"/>
    </row>
    <row r="13" spans="1:11">
      <c r="A13" s="9">
        <v>4</v>
      </c>
      <c r="B13" s="15" t="s">
        <v>11</v>
      </c>
      <c r="C13" s="123">
        <v>1</v>
      </c>
      <c r="D13" s="124">
        <v>1</v>
      </c>
      <c r="E13" s="16"/>
      <c r="F13" s="17"/>
      <c r="G13" s="48"/>
      <c r="H13" s="49"/>
      <c r="I13" s="52">
        <f t="shared" si="0"/>
        <v>1</v>
      </c>
      <c r="J13" s="24">
        <f>C13*C8+D13*D8+E13*E8+F13*F8+G13*G8+H13*H8</f>
        <v>34</v>
      </c>
      <c r="K13" s="165">
        <v>30</v>
      </c>
    </row>
    <row r="14" spans="1:11">
      <c r="A14" s="14">
        <v>5</v>
      </c>
      <c r="B14" s="15" t="s">
        <v>9</v>
      </c>
      <c r="C14" s="123">
        <v>2</v>
      </c>
      <c r="D14" s="124">
        <v>2</v>
      </c>
      <c r="E14" s="16"/>
      <c r="F14" s="17"/>
      <c r="G14" s="48"/>
      <c r="H14" s="49"/>
      <c r="I14" s="52">
        <f t="shared" si="0"/>
        <v>2</v>
      </c>
      <c r="J14" s="24">
        <f>C14*C8+D14*D8+E14*E8+F14*F8+G14*G8+H14*H8</f>
        <v>68</v>
      </c>
      <c r="K14" s="39">
        <v>60</v>
      </c>
    </row>
    <row r="15" spans="1:11">
      <c r="A15" s="14">
        <v>6</v>
      </c>
      <c r="B15" s="15" t="s">
        <v>10</v>
      </c>
      <c r="C15" s="123">
        <v>1</v>
      </c>
      <c r="D15" s="124">
        <v>1</v>
      </c>
      <c r="E15" s="16"/>
      <c r="F15" s="17"/>
      <c r="G15" s="48"/>
      <c r="H15" s="49"/>
      <c r="I15" s="52">
        <f t="shared" si="0"/>
        <v>1</v>
      </c>
      <c r="J15" s="24">
        <f>C15*C8+D15*D8+E15*E8+F15*F8+G15*G8+H15*H8</f>
        <v>34</v>
      </c>
      <c r="K15" s="39">
        <v>30</v>
      </c>
    </row>
    <row r="16" spans="1:11">
      <c r="A16" s="9">
        <v>7</v>
      </c>
      <c r="B16" s="15" t="s">
        <v>16</v>
      </c>
      <c r="C16" s="123">
        <v>2</v>
      </c>
      <c r="D16" s="124">
        <v>2</v>
      </c>
      <c r="E16" s="16"/>
      <c r="F16" s="17"/>
      <c r="G16" s="48"/>
      <c r="H16" s="49"/>
      <c r="I16" s="52">
        <f t="shared" si="0"/>
        <v>2</v>
      </c>
      <c r="J16" s="24">
        <f>C16*C8+D16*D8+E16*E8+F16*F8+G16*G8+H16*H8</f>
        <v>68</v>
      </c>
      <c r="K16" s="39">
        <v>60</v>
      </c>
    </row>
    <row r="17" spans="1:11">
      <c r="A17" s="14">
        <v>8</v>
      </c>
      <c r="B17" s="15" t="s">
        <v>15</v>
      </c>
      <c r="C17" s="123">
        <v>1</v>
      </c>
      <c r="D17" s="124">
        <v>1</v>
      </c>
      <c r="E17" s="16"/>
      <c r="F17" s="17"/>
      <c r="G17" s="48"/>
      <c r="H17" s="49"/>
      <c r="I17" s="52">
        <f t="shared" si="0"/>
        <v>1</v>
      </c>
      <c r="J17" s="24">
        <f>C17*C8+D17*D8+E17*E8+F17*F8+G17*G8+H17*H8</f>
        <v>34</v>
      </c>
      <c r="K17" s="39">
        <v>30</v>
      </c>
    </row>
    <row r="18" spans="1:11">
      <c r="A18" s="14">
        <v>9</v>
      </c>
      <c r="B18" s="15" t="s">
        <v>14</v>
      </c>
      <c r="C18" s="123">
        <v>1</v>
      </c>
      <c r="D18" s="124">
        <v>1</v>
      </c>
      <c r="E18" s="16"/>
      <c r="F18" s="17"/>
      <c r="G18" s="48"/>
      <c r="H18" s="49"/>
      <c r="I18" s="52">
        <f t="shared" si="0"/>
        <v>1</v>
      </c>
      <c r="J18" s="24">
        <f>C18*C8+D18*D8+E18*E8+F18*F8+G18*G8+H18*H8</f>
        <v>34</v>
      </c>
      <c r="K18" s="39">
        <v>30</v>
      </c>
    </row>
    <row r="19" spans="1:11">
      <c r="A19" s="9">
        <v>10</v>
      </c>
      <c r="B19" s="15" t="s">
        <v>13</v>
      </c>
      <c r="C19" s="123">
        <v>1</v>
      </c>
      <c r="D19" s="124">
        <v>1</v>
      </c>
      <c r="E19" s="16"/>
      <c r="F19" s="17"/>
      <c r="G19" s="48"/>
      <c r="H19" s="49"/>
      <c r="I19" s="52">
        <f t="shared" si="0"/>
        <v>1</v>
      </c>
      <c r="J19" s="24">
        <f>C19*C8+D19*D8+E19*E8+F19*F8+G19*G8+H19*H8</f>
        <v>34</v>
      </c>
      <c r="K19" s="39">
        <v>30</v>
      </c>
    </row>
    <row r="20" spans="1:11">
      <c r="A20" s="14">
        <v>11</v>
      </c>
      <c r="B20" s="15" t="s">
        <v>23</v>
      </c>
      <c r="C20" s="123">
        <v>1</v>
      </c>
      <c r="D20" s="124">
        <v>1</v>
      </c>
      <c r="E20" s="16"/>
      <c r="F20" s="17"/>
      <c r="G20" s="48"/>
      <c r="H20" s="49"/>
      <c r="I20" s="52">
        <f t="shared" si="0"/>
        <v>1</v>
      </c>
      <c r="J20" s="24">
        <f>C20*C8+D20*D8+E20*E8+F20*F8+G20*G8+H20*H8</f>
        <v>34</v>
      </c>
      <c r="K20" s="39">
        <v>30</v>
      </c>
    </row>
    <row r="21" spans="1:11">
      <c r="A21" s="14">
        <v>12</v>
      </c>
      <c r="B21" s="15" t="s">
        <v>12</v>
      </c>
      <c r="C21" s="123">
        <v>3</v>
      </c>
      <c r="D21" s="124">
        <v>3</v>
      </c>
      <c r="E21" s="16">
        <v>4</v>
      </c>
      <c r="F21" s="17">
        <v>3</v>
      </c>
      <c r="G21" s="48">
        <v>4</v>
      </c>
      <c r="H21" s="49">
        <v>3</v>
      </c>
      <c r="I21" s="52">
        <f t="shared" si="0"/>
        <v>10</v>
      </c>
      <c r="J21" s="24">
        <f>C21*C8+D21*D8+E21*E8+F21*F8+G21*G8+H21*H8</f>
        <v>319</v>
      </c>
      <c r="K21" s="39">
        <v>300</v>
      </c>
    </row>
    <row r="22" spans="1:11">
      <c r="A22" s="9">
        <v>13</v>
      </c>
      <c r="B22" s="15" t="s">
        <v>24</v>
      </c>
      <c r="C22" s="123">
        <v>1</v>
      </c>
      <c r="D22" s="124">
        <v>1</v>
      </c>
      <c r="E22" s="16"/>
      <c r="F22" s="17"/>
      <c r="G22" s="48"/>
      <c r="H22" s="49"/>
      <c r="I22" s="52">
        <f t="shared" si="0"/>
        <v>1</v>
      </c>
      <c r="J22" s="24">
        <f>C22*C8+D22*D8+E22*E8+F22*F8+G22*G8+H22*H8</f>
        <v>34</v>
      </c>
      <c r="K22" s="39">
        <v>30</v>
      </c>
    </row>
    <row r="23" spans="1:11">
      <c r="A23" s="14">
        <v>14</v>
      </c>
      <c r="B23" s="15" t="s">
        <v>17</v>
      </c>
      <c r="C23" s="123">
        <v>3</v>
      </c>
      <c r="D23" s="124">
        <v>3</v>
      </c>
      <c r="E23" s="16">
        <v>3</v>
      </c>
      <c r="F23" s="17">
        <v>3</v>
      </c>
      <c r="G23" s="48">
        <v>3</v>
      </c>
      <c r="H23" s="49">
        <v>3</v>
      </c>
      <c r="I23" s="52">
        <f t="shared" si="0"/>
        <v>9</v>
      </c>
      <c r="J23" s="24">
        <f>C23*C8+D23*D8+E23*E8+F23*F8+G23*G8+H23*H8</f>
        <v>288</v>
      </c>
      <c r="K23" s="39">
        <v>270</v>
      </c>
    </row>
    <row r="24" spans="1:11">
      <c r="A24" s="14">
        <v>15</v>
      </c>
      <c r="B24" s="15" t="s">
        <v>25</v>
      </c>
      <c r="C24" s="123">
        <v>1</v>
      </c>
      <c r="D24" s="124">
        <v>1</v>
      </c>
      <c r="E24" s="16"/>
      <c r="F24" s="17"/>
      <c r="G24" s="48"/>
      <c r="H24" s="49"/>
      <c r="I24" s="52">
        <f t="shared" si="0"/>
        <v>1</v>
      </c>
      <c r="J24" s="24">
        <f>C24*C8+D24*D8+E24*E8+F24*F8+G24*G8+H24*H8</f>
        <v>34</v>
      </c>
      <c r="K24" s="39">
        <v>30</v>
      </c>
    </row>
    <row r="25" spans="1:11" ht="15" thickBot="1">
      <c r="A25" s="9">
        <v>16</v>
      </c>
      <c r="B25" s="20" t="s">
        <v>70</v>
      </c>
      <c r="C25" s="125">
        <v>1</v>
      </c>
      <c r="D25" s="126">
        <v>1</v>
      </c>
      <c r="E25" s="21">
        <v>1</v>
      </c>
      <c r="F25" s="22">
        <v>1</v>
      </c>
      <c r="G25" s="50">
        <v>1</v>
      </c>
      <c r="H25" s="51">
        <v>1</v>
      </c>
      <c r="I25" s="52">
        <f t="shared" si="0"/>
        <v>3</v>
      </c>
      <c r="J25" s="24">
        <f>C25*C8+D25*D8+E25*E8+F25*F8+G25*G8+H25*H8</f>
        <v>96</v>
      </c>
      <c r="K25" s="40">
        <v>90</v>
      </c>
    </row>
    <row r="26" spans="1:11" ht="15" thickBot="1">
      <c r="A26" s="207" t="s">
        <v>18</v>
      </c>
      <c r="B26" s="208"/>
      <c r="C26" s="57">
        <f t="shared" ref="C26:H26" si="1">SUM(C10:C25)</f>
        <v>29</v>
      </c>
      <c r="D26" s="57">
        <f t="shared" si="1"/>
        <v>29</v>
      </c>
      <c r="E26" s="8">
        <f t="shared" si="1"/>
        <v>17</v>
      </c>
      <c r="F26" s="8">
        <f t="shared" si="1"/>
        <v>17</v>
      </c>
      <c r="G26" s="66">
        <f t="shared" si="1"/>
        <v>17</v>
      </c>
      <c r="H26" s="66">
        <f t="shared" si="1"/>
        <v>16</v>
      </c>
      <c r="I26" s="53">
        <f>(C26+D26)/2+(E26+F26)/2+(G26+H26)/2</f>
        <v>62.5</v>
      </c>
      <c r="J26" s="35">
        <f>SUM(J10:J25)</f>
        <v>2026</v>
      </c>
      <c r="K26" s="41">
        <f>SUM(K10:K25)</f>
        <v>1830</v>
      </c>
    </row>
    <row r="27" spans="1:11" ht="15" thickBot="1">
      <c r="A27" s="240" t="s">
        <v>98</v>
      </c>
      <c r="B27" s="241"/>
      <c r="C27" s="241"/>
      <c r="D27" s="241"/>
      <c r="E27" s="210"/>
      <c r="F27" s="210"/>
      <c r="G27" s="241"/>
      <c r="H27" s="241"/>
      <c r="I27" s="210"/>
      <c r="J27" s="210"/>
      <c r="K27" s="211"/>
    </row>
    <row r="28" spans="1:11">
      <c r="A28" s="80">
        <v>17</v>
      </c>
      <c r="B28" s="110" t="s">
        <v>12</v>
      </c>
      <c r="C28" s="121">
        <v>1</v>
      </c>
      <c r="D28" s="127">
        <v>1</v>
      </c>
      <c r="E28" s="11">
        <v>3</v>
      </c>
      <c r="F28" s="84">
        <v>4</v>
      </c>
      <c r="G28" s="46">
        <v>4</v>
      </c>
      <c r="H28" s="47">
        <v>3</v>
      </c>
      <c r="I28" s="74">
        <f t="shared" ref="I28:I31" si="2">(C28+D28)/2+(E28+F28)/2+(G28+H28)/2</f>
        <v>8</v>
      </c>
      <c r="J28" s="24">
        <f>C28*C8+D28*D8+E28*E8+F28*F8+G28*G8+H28*H8</f>
        <v>251</v>
      </c>
      <c r="K28" s="80">
        <v>180</v>
      </c>
    </row>
    <row r="29" spans="1:11">
      <c r="A29" s="82">
        <v>18</v>
      </c>
      <c r="B29" s="106" t="s">
        <v>39</v>
      </c>
      <c r="C29" s="128"/>
      <c r="D29" s="129"/>
      <c r="E29" s="85">
        <v>5</v>
      </c>
      <c r="F29" s="86">
        <v>5</v>
      </c>
      <c r="G29" s="48">
        <v>3</v>
      </c>
      <c r="H29" s="49">
        <v>3</v>
      </c>
      <c r="I29" s="75">
        <f>(C29+D29)/2+(E29+F29)/2+(G29+H29)/2</f>
        <v>8</v>
      </c>
      <c r="J29" s="61">
        <f>C29*C8+D29*D8+E29*E8+F29*F8+G29*G8+H29*H8</f>
        <v>254</v>
      </c>
      <c r="K29" s="81">
        <v>180</v>
      </c>
    </row>
    <row r="30" spans="1:11">
      <c r="A30" s="101">
        <v>19</v>
      </c>
      <c r="B30" s="108" t="s">
        <v>99</v>
      </c>
      <c r="C30" s="91"/>
      <c r="D30" s="92"/>
      <c r="E30" s="67">
        <v>4</v>
      </c>
      <c r="F30" s="60">
        <v>4</v>
      </c>
      <c r="G30" s="78">
        <v>4</v>
      </c>
      <c r="H30" s="79">
        <v>5</v>
      </c>
      <c r="I30" s="75">
        <f>SUM(E30:H30)/2</f>
        <v>8.5</v>
      </c>
      <c r="J30" s="61">
        <f>C30*C8+D30*D8+E30*E8+F30*F8+G30*G8+H30*H8</f>
        <v>262</v>
      </c>
      <c r="K30" s="14">
        <v>240</v>
      </c>
    </row>
    <row r="31" spans="1:11" ht="15" thickBot="1">
      <c r="A31" s="83">
        <v>20</v>
      </c>
      <c r="B31" s="111" t="s">
        <v>37</v>
      </c>
      <c r="C31" s="65"/>
      <c r="D31" s="73"/>
      <c r="E31" s="18">
        <v>3</v>
      </c>
      <c r="F31" s="17">
        <v>2</v>
      </c>
      <c r="G31" s="50">
        <v>1</v>
      </c>
      <c r="H31" s="51">
        <v>2</v>
      </c>
      <c r="I31" s="76">
        <f t="shared" si="2"/>
        <v>4</v>
      </c>
      <c r="J31" s="61">
        <f>C31*C8+D31*D8+E31*E8+F31*F8+G31*G8+H31*H8</f>
        <v>127</v>
      </c>
      <c r="K31" s="19">
        <v>120</v>
      </c>
    </row>
    <row r="32" spans="1:11" ht="15" thickBot="1">
      <c r="A32" s="192" t="s">
        <v>26</v>
      </c>
      <c r="B32" s="193"/>
      <c r="C32" s="68">
        <f t="shared" ref="C32:I32" si="3">SUM(C28:C31)</f>
        <v>1</v>
      </c>
      <c r="D32" s="68">
        <f t="shared" si="3"/>
        <v>1</v>
      </c>
      <c r="E32" s="25">
        <f t="shared" si="3"/>
        <v>15</v>
      </c>
      <c r="F32" s="25">
        <f t="shared" si="3"/>
        <v>15</v>
      </c>
      <c r="G32" s="77">
        <f t="shared" si="3"/>
        <v>12</v>
      </c>
      <c r="H32" s="77">
        <f t="shared" si="3"/>
        <v>13</v>
      </c>
      <c r="I32" s="62">
        <f t="shared" si="3"/>
        <v>28.5</v>
      </c>
      <c r="J32" s="25">
        <f>SUM( J28:J31)</f>
        <v>894</v>
      </c>
      <c r="K32" s="58">
        <v>870</v>
      </c>
    </row>
    <row r="33" spans="1:11" ht="15" thickBot="1">
      <c r="A33" s="242" t="s">
        <v>27</v>
      </c>
      <c r="B33" s="243"/>
      <c r="C33" s="59">
        <f t="shared" ref="C33:H33" si="4">C26+C32</f>
        <v>30</v>
      </c>
      <c r="D33" s="59">
        <f t="shared" si="4"/>
        <v>30</v>
      </c>
      <c r="E33" s="59">
        <f t="shared" si="4"/>
        <v>32</v>
      </c>
      <c r="F33" s="59">
        <f t="shared" si="4"/>
        <v>32</v>
      </c>
      <c r="G33" s="59">
        <f t="shared" si="4"/>
        <v>29</v>
      </c>
      <c r="H33" s="59">
        <f t="shared" si="4"/>
        <v>29</v>
      </c>
      <c r="I33" s="244">
        <f>(C33+D33)/2+(E33+F33)/2+(G33+H33)/2</f>
        <v>91</v>
      </c>
      <c r="J33" s="246">
        <f>C33*C8+D33*D8+E33*E8+F33*F8+G33*G8+H33*H8</f>
        <v>2920</v>
      </c>
      <c r="K33" s="248">
        <v>2700</v>
      </c>
    </row>
    <row r="34" spans="1:11" ht="15" thickBot="1">
      <c r="A34" s="212"/>
      <c r="B34" s="213"/>
      <c r="C34" s="214">
        <f>(C33+D33)/2</f>
        <v>30</v>
      </c>
      <c r="D34" s="215"/>
      <c r="E34" s="216">
        <f>(E33+F33)/2</f>
        <v>32</v>
      </c>
      <c r="F34" s="217"/>
      <c r="G34" s="218">
        <f>(G33+H33)/2</f>
        <v>29</v>
      </c>
      <c r="H34" s="219"/>
      <c r="I34" s="245"/>
      <c r="J34" s="247"/>
      <c r="K34" s="249"/>
    </row>
    <row r="35" spans="1:11">
      <c r="A35" s="26">
        <v>1</v>
      </c>
      <c r="B35" s="27" t="s">
        <v>28</v>
      </c>
      <c r="C35" s="130">
        <v>1</v>
      </c>
      <c r="D35" s="122"/>
      <c r="E35" s="11">
        <v>1</v>
      </c>
      <c r="F35" s="12"/>
      <c r="G35" s="46">
        <v>1</v>
      </c>
      <c r="H35" s="47"/>
      <c r="I35" s="54">
        <f>(C35+D35)/2+(E35+F35)/2+(G35+H35)/2</f>
        <v>1.5</v>
      </c>
      <c r="J35" s="13">
        <f>C35*C8+D35*D8+E35*E8+F35*F8+G35*G8+H35*H8</f>
        <v>48</v>
      </c>
      <c r="K35" s="36">
        <v>48</v>
      </c>
    </row>
    <row r="36" spans="1:11" ht="15" thickBot="1">
      <c r="A36" s="28">
        <v>2</v>
      </c>
      <c r="B36" s="29" t="s">
        <v>19</v>
      </c>
      <c r="C36" s="131">
        <v>2</v>
      </c>
      <c r="D36" s="126">
        <v>2</v>
      </c>
      <c r="E36" s="21">
        <v>2</v>
      </c>
      <c r="F36" s="22">
        <v>2</v>
      </c>
      <c r="G36" s="50">
        <v>2</v>
      </c>
      <c r="H36" s="51">
        <v>2</v>
      </c>
      <c r="I36" s="55">
        <f>(C36+D36)/2+(E36+F36)/2+(G36+H36)/2</f>
        <v>6</v>
      </c>
      <c r="J36" s="23">
        <f>C36*C8+D36*D8+E36*E8+F36*F8+G36*G8+H36*H8</f>
        <v>192</v>
      </c>
      <c r="K36" s="37">
        <v>192</v>
      </c>
    </row>
    <row r="37" spans="1:11" ht="15" thickBot="1">
      <c r="A37" s="220" t="s">
        <v>31</v>
      </c>
      <c r="B37" s="221"/>
      <c r="C37" s="218">
        <f>(C33+D33+C35+D35+C36+D36)/2</f>
        <v>32.5</v>
      </c>
      <c r="D37" s="236"/>
      <c r="E37" s="216">
        <f>(E33+F33+E35+F35+E36+F36)/2</f>
        <v>34.5</v>
      </c>
      <c r="F37" s="237"/>
      <c r="G37" s="238">
        <f>(G33+H33+G35+H35+G36+H36)/2</f>
        <v>31.5</v>
      </c>
      <c r="H37" s="239"/>
      <c r="I37" s="56">
        <f>C37+E37+G37</f>
        <v>98.5</v>
      </c>
      <c r="J37" s="31">
        <f>C37*(C8+D8)+E37*(E8+F8)+G37*(G8+H8)</f>
        <v>3160</v>
      </c>
      <c r="K37" s="30">
        <v>2992</v>
      </c>
    </row>
  </sheetData>
  <mergeCells count="28">
    <mergeCell ref="A37:B37"/>
    <mergeCell ref="C37:D37"/>
    <mergeCell ref="E37:F37"/>
    <mergeCell ref="G37:H37"/>
    <mergeCell ref="A27:K27"/>
    <mergeCell ref="A32:B32"/>
    <mergeCell ref="A33:B34"/>
    <mergeCell ref="I33:I34"/>
    <mergeCell ref="J33:J34"/>
    <mergeCell ref="K33:K34"/>
    <mergeCell ref="C34:D34"/>
    <mergeCell ref="E34:F34"/>
    <mergeCell ref="G34:H34"/>
    <mergeCell ref="A26:B26"/>
    <mergeCell ref="A1:K1"/>
    <mergeCell ref="A2:K2"/>
    <mergeCell ref="A3:K3"/>
    <mergeCell ref="A4:B4"/>
    <mergeCell ref="A5:D5"/>
    <mergeCell ref="C6:D6"/>
    <mergeCell ref="E6:F6"/>
    <mergeCell ref="G6:H6"/>
    <mergeCell ref="I6:K6"/>
    <mergeCell ref="I7:I9"/>
    <mergeCell ref="J7:J9"/>
    <mergeCell ref="K7:K9"/>
    <mergeCell ref="C9:H9"/>
    <mergeCell ref="K11:K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F16" sqref="F16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6" width="3.375" customWidth="1"/>
    <col min="7" max="7" width="3.5" customWidth="1"/>
    <col min="8" max="8" width="3.875" customWidth="1"/>
    <col min="9" max="9" width="4.75" customWidth="1"/>
    <col min="10" max="10" width="5.375" customWidth="1"/>
    <col min="11" max="11" width="5.125" customWidth="1"/>
  </cols>
  <sheetData>
    <row r="1" spans="1:11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>
      <c r="A2" s="194" t="s">
        <v>41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>
      <c r="A3" s="195" t="s">
        <v>57</v>
      </c>
      <c r="B3" s="195"/>
      <c r="C3" s="195"/>
      <c r="D3" s="195"/>
      <c r="E3" s="195"/>
      <c r="F3" s="195"/>
      <c r="G3" s="195"/>
      <c r="H3" s="195"/>
      <c r="I3" s="196"/>
      <c r="J3" s="196"/>
      <c r="K3" s="196"/>
    </row>
    <row r="4" spans="1:11">
      <c r="A4" s="197" t="s">
        <v>107</v>
      </c>
      <c r="B4" s="197"/>
      <c r="C4" s="163"/>
      <c r="D4" s="163"/>
      <c r="E4" s="163"/>
      <c r="F4" s="163"/>
      <c r="G4" s="163"/>
      <c r="H4" s="163"/>
      <c r="I4" s="164"/>
      <c r="J4" s="164"/>
      <c r="K4" s="164"/>
    </row>
    <row r="5" spans="1:11" ht="15" thickBot="1">
      <c r="A5" s="198" t="s">
        <v>92</v>
      </c>
      <c r="B5" s="198"/>
      <c r="C5" s="199"/>
      <c r="D5" s="199"/>
      <c r="E5" s="4" t="s">
        <v>20</v>
      </c>
      <c r="F5" s="1"/>
      <c r="G5" s="167" t="s">
        <v>2</v>
      </c>
      <c r="H5" s="167" t="s">
        <v>43</v>
      </c>
      <c r="I5" s="167" t="s">
        <v>21</v>
      </c>
      <c r="J5" s="167"/>
      <c r="K5" s="4"/>
    </row>
    <row r="6" spans="1:11" ht="15" thickBot="1">
      <c r="A6" s="6"/>
      <c r="B6" s="135" t="s">
        <v>29</v>
      </c>
      <c r="C6" s="200" t="s">
        <v>2</v>
      </c>
      <c r="D6" s="201"/>
      <c r="E6" s="202" t="s">
        <v>3</v>
      </c>
      <c r="F6" s="203"/>
      <c r="G6" s="204" t="s">
        <v>4</v>
      </c>
      <c r="H6" s="205"/>
      <c r="I6" s="222" t="s">
        <v>30</v>
      </c>
      <c r="J6" s="223"/>
      <c r="K6" s="224"/>
    </row>
    <row r="7" spans="1:11" ht="15" thickBot="1">
      <c r="A7" s="5"/>
      <c r="B7" s="136" t="s">
        <v>68</v>
      </c>
      <c r="C7" s="117" t="s">
        <v>2</v>
      </c>
      <c r="D7" s="118" t="s">
        <v>3</v>
      </c>
      <c r="E7" s="2" t="s">
        <v>2</v>
      </c>
      <c r="F7" s="3" t="s">
        <v>3</v>
      </c>
      <c r="G7" s="42" t="s">
        <v>2</v>
      </c>
      <c r="H7" s="43" t="s">
        <v>3</v>
      </c>
      <c r="I7" s="225" t="s">
        <v>36</v>
      </c>
      <c r="J7" s="228" t="s">
        <v>34</v>
      </c>
      <c r="K7" s="231" t="s">
        <v>32</v>
      </c>
    </row>
    <row r="8" spans="1:11" ht="15" thickBot="1">
      <c r="A8" s="5"/>
      <c r="B8" s="136" t="s">
        <v>5</v>
      </c>
      <c r="C8" s="119">
        <v>17</v>
      </c>
      <c r="D8" s="120">
        <v>17</v>
      </c>
      <c r="E8" s="89">
        <v>17</v>
      </c>
      <c r="F8" s="32">
        <v>17</v>
      </c>
      <c r="G8" s="44">
        <v>14</v>
      </c>
      <c r="H8" s="45">
        <v>14</v>
      </c>
      <c r="I8" s="226"/>
      <c r="J8" s="229"/>
      <c r="K8" s="232"/>
    </row>
    <row r="9" spans="1:11" ht="15" thickBot="1">
      <c r="A9" s="7" t="s">
        <v>0</v>
      </c>
      <c r="B9" s="137" t="s">
        <v>1</v>
      </c>
      <c r="C9" s="206" t="s">
        <v>6</v>
      </c>
      <c r="D9" s="206"/>
      <c r="E9" s="206"/>
      <c r="F9" s="206"/>
      <c r="G9" s="206"/>
      <c r="H9" s="206"/>
      <c r="I9" s="227"/>
      <c r="J9" s="230"/>
      <c r="K9" s="233"/>
    </row>
    <row r="10" spans="1:11">
      <c r="A10" s="9">
        <v>1</v>
      </c>
      <c r="B10" s="10" t="s">
        <v>7</v>
      </c>
      <c r="C10" s="121">
        <v>4</v>
      </c>
      <c r="D10" s="122">
        <v>4</v>
      </c>
      <c r="E10" s="11">
        <v>5</v>
      </c>
      <c r="F10" s="12">
        <v>5</v>
      </c>
      <c r="G10" s="46">
        <v>4</v>
      </c>
      <c r="H10" s="47">
        <v>4</v>
      </c>
      <c r="I10" s="52">
        <f>(C10+D10)/2+(E10+F10)/2+(G10+H10)/2</f>
        <v>13</v>
      </c>
      <c r="J10" s="24">
        <f>C10*C8+D10*D8+E10*E8+F10*F8+G10*G8+H10*H8</f>
        <v>418</v>
      </c>
      <c r="K10" s="38">
        <v>360</v>
      </c>
    </row>
    <row r="11" spans="1:11">
      <c r="A11" s="14">
        <v>2</v>
      </c>
      <c r="B11" s="15" t="s">
        <v>8</v>
      </c>
      <c r="C11" s="123">
        <v>3</v>
      </c>
      <c r="D11" s="124">
        <v>3</v>
      </c>
      <c r="E11" s="16">
        <v>2</v>
      </c>
      <c r="F11" s="17">
        <v>2</v>
      </c>
      <c r="G11" s="48">
        <v>4</v>
      </c>
      <c r="H11" s="49">
        <v>4</v>
      </c>
      <c r="I11" s="52">
        <f t="shared" ref="I11:I25" si="0">(C11+D11)/2+(E11+F11)/2+(G11+H11)/2</f>
        <v>9</v>
      </c>
      <c r="J11" s="24">
        <f>C11*C8+D11*D8+E11*E8+F11*F8+G11*G8+H11*H8</f>
        <v>282</v>
      </c>
      <c r="K11" s="234">
        <v>450</v>
      </c>
    </row>
    <row r="12" spans="1:11">
      <c r="A12" s="14">
        <v>3</v>
      </c>
      <c r="B12" s="15" t="s">
        <v>74</v>
      </c>
      <c r="C12" s="123">
        <v>3</v>
      </c>
      <c r="D12" s="124">
        <v>3</v>
      </c>
      <c r="E12" s="16">
        <v>3</v>
      </c>
      <c r="F12" s="17">
        <v>3</v>
      </c>
      <c r="G12" s="48"/>
      <c r="H12" s="49"/>
      <c r="I12" s="52">
        <f t="shared" si="0"/>
        <v>6</v>
      </c>
      <c r="J12" s="24">
        <f>C12*C8+D12*D8+E12*E8+F12*F8+G12*G8+H12*H8</f>
        <v>204</v>
      </c>
      <c r="K12" s="235"/>
    </row>
    <row r="13" spans="1:11">
      <c r="A13" s="9">
        <v>4</v>
      </c>
      <c r="B13" s="15" t="s">
        <v>11</v>
      </c>
      <c r="C13" s="123">
        <v>1</v>
      </c>
      <c r="D13" s="124">
        <v>1</v>
      </c>
      <c r="E13" s="16"/>
      <c r="F13" s="17"/>
      <c r="G13" s="48"/>
      <c r="H13" s="49"/>
      <c r="I13" s="52">
        <f t="shared" si="0"/>
        <v>1</v>
      </c>
      <c r="J13" s="24">
        <f>C13*C8+D13*D8+E13*E8+F13*F8+G13*G8+H13*H8</f>
        <v>34</v>
      </c>
      <c r="K13" s="165">
        <v>30</v>
      </c>
    </row>
    <row r="14" spans="1:11">
      <c r="A14" s="14">
        <v>5</v>
      </c>
      <c r="B14" s="15" t="s">
        <v>9</v>
      </c>
      <c r="C14" s="123">
        <v>2</v>
      </c>
      <c r="D14" s="124">
        <v>2</v>
      </c>
      <c r="E14" s="16"/>
      <c r="F14" s="17"/>
      <c r="G14" s="48"/>
      <c r="H14" s="49"/>
      <c r="I14" s="52">
        <f t="shared" si="0"/>
        <v>2</v>
      </c>
      <c r="J14" s="24">
        <f>C14*C8+D14*D8+E14*E8+F14*F8+G14*G8+H14*H8</f>
        <v>68</v>
      </c>
      <c r="K14" s="39">
        <v>60</v>
      </c>
    </row>
    <row r="15" spans="1:11">
      <c r="A15" s="14">
        <v>6</v>
      </c>
      <c r="B15" s="15" t="s">
        <v>10</v>
      </c>
      <c r="C15" s="123">
        <v>1</v>
      </c>
      <c r="D15" s="124">
        <v>1</v>
      </c>
      <c r="E15" s="16"/>
      <c r="F15" s="17"/>
      <c r="G15" s="48"/>
      <c r="H15" s="49"/>
      <c r="I15" s="52">
        <f t="shared" si="0"/>
        <v>1</v>
      </c>
      <c r="J15" s="24">
        <f>C15*C8+D15*D8+E15*E8+F15*F8+G15*G8+H15*H8</f>
        <v>34</v>
      </c>
      <c r="K15" s="39">
        <v>30</v>
      </c>
    </row>
    <row r="16" spans="1:11">
      <c r="A16" s="9">
        <v>7</v>
      </c>
      <c r="B16" s="15" t="s">
        <v>16</v>
      </c>
      <c r="C16" s="123">
        <v>2</v>
      </c>
      <c r="D16" s="124">
        <v>2</v>
      </c>
      <c r="E16" s="16"/>
      <c r="F16" s="17"/>
      <c r="G16" s="48"/>
      <c r="H16" s="49"/>
      <c r="I16" s="52">
        <f t="shared" si="0"/>
        <v>2</v>
      </c>
      <c r="J16" s="24">
        <f>C16*C8+D16*D8+E16*E8+F16*F8+G16*G8+H16*H8</f>
        <v>68</v>
      </c>
      <c r="K16" s="39">
        <v>60</v>
      </c>
    </row>
    <row r="17" spans="1:11">
      <c r="A17" s="14">
        <v>8</v>
      </c>
      <c r="B17" s="15" t="s">
        <v>15</v>
      </c>
      <c r="C17" s="123">
        <v>1</v>
      </c>
      <c r="D17" s="124">
        <v>1</v>
      </c>
      <c r="E17" s="16"/>
      <c r="F17" s="17"/>
      <c r="G17" s="48"/>
      <c r="H17" s="49"/>
      <c r="I17" s="52">
        <f t="shared" si="0"/>
        <v>1</v>
      </c>
      <c r="J17" s="24">
        <f>C17*C8+D17*D8+E17*E8+F17*F8+G17*G8+H17*H8</f>
        <v>34</v>
      </c>
      <c r="K17" s="39">
        <v>30</v>
      </c>
    </row>
    <row r="18" spans="1:11">
      <c r="A18" s="14">
        <v>9</v>
      </c>
      <c r="B18" s="15" t="s">
        <v>14</v>
      </c>
      <c r="C18" s="123">
        <v>1</v>
      </c>
      <c r="D18" s="124">
        <v>1</v>
      </c>
      <c r="E18" s="16"/>
      <c r="F18" s="17"/>
      <c r="G18" s="48"/>
      <c r="H18" s="49"/>
      <c r="I18" s="52">
        <f t="shared" si="0"/>
        <v>1</v>
      </c>
      <c r="J18" s="24">
        <f>C18*C8+D18*D8+E18*E8+F18*F8+G18*G8+H18*H8</f>
        <v>34</v>
      </c>
      <c r="K18" s="39">
        <v>30</v>
      </c>
    </row>
    <row r="19" spans="1:11">
      <c r="A19" s="9">
        <v>10</v>
      </c>
      <c r="B19" s="15" t="s">
        <v>13</v>
      </c>
      <c r="C19" s="123">
        <v>1</v>
      </c>
      <c r="D19" s="124">
        <v>1</v>
      </c>
      <c r="E19" s="16"/>
      <c r="F19" s="17"/>
      <c r="G19" s="48"/>
      <c r="H19" s="49"/>
      <c r="I19" s="52">
        <f t="shared" si="0"/>
        <v>1</v>
      </c>
      <c r="J19" s="24">
        <f>C19*C8+D19*D8+E19*E8+F19*F8+G19*G8+H19*H8</f>
        <v>34</v>
      </c>
      <c r="K19" s="39">
        <v>30</v>
      </c>
    </row>
    <row r="20" spans="1:11">
      <c r="A20" s="14">
        <v>11</v>
      </c>
      <c r="B20" s="15" t="s">
        <v>23</v>
      </c>
      <c r="C20" s="123">
        <v>1</v>
      </c>
      <c r="D20" s="124">
        <v>1</v>
      </c>
      <c r="E20" s="16"/>
      <c r="F20" s="17"/>
      <c r="G20" s="48"/>
      <c r="H20" s="49"/>
      <c r="I20" s="52">
        <f t="shared" si="0"/>
        <v>1</v>
      </c>
      <c r="J20" s="24">
        <f>C20*C8+D20*D8+E20*E8+F20*F8+G20*G8+H20*H8</f>
        <v>34</v>
      </c>
      <c r="K20" s="39">
        <v>30</v>
      </c>
    </row>
    <row r="21" spans="1:11">
      <c r="A21" s="14">
        <v>12</v>
      </c>
      <c r="B21" s="15" t="s">
        <v>12</v>
      </c>
      <c r="C21" s="123">
        <v>3</v>
      </c>
      <c r="D21" s="124">
        <v>3</v>
      </c>
      <c r="E21" s="16">
        <v>4</v>
      </c>
      <c r="F21" s="17">
        <v>4</v>
      </c>
      <c r="G21" s="48">
        <v>3</v>
      </c>
      <c r="H21" s="49">
        <v>4</v>
      </c>
      <c r="I21" s="52">
        <f t="shared" si="0"/>
        <v>10.5</v>
      </c>
      <c r="J21" s="24">
        <f>C21*C8+D21*D8+E21*E8+F21*F8+G21*G8+H21*H8</f>
        <v>336</v>
      </c>
      <c r="K21" s="39">
        <v>300</v>
      </c>
    </row>
    <row r="22" spans="1:11">
      <c r="A22" s="9">
        <v>13</v>
      </c>
      <c r="B22" s="15" t="s">
        <v>24</v>
      </c>
      <c r="C22" s="123">
        <v>1</v>
      </c>
      <c r="D22" s="124">
        <v>1</v>
      </c>
      <c r="E22" s="16"/>
      <c r="F22" s="17"/>
      <c r="G22" s="48"/>
      <c r="H22" s="49"/>
      <c r="I22" s="52">
        <f t="shared" si="0"/>
        <v>1</v>
      </c>
      <c r="J22" s="24">
        <f>C22*C8+D22*D8+E22*E8+F22*F8+G22*G8+H22*H8</f>
        <v>34</v>
      </c>
      <c r="K22" s="39">
        <v>30</v>
      </c>
    </row>
    <row r="23" spans="1:11">
      <c r="A23" s="14">
        <v>14</v>
      </c>
      <c r="B23" s="15" t="s">
        <v>17</v>
      </c>
      <c r="C23" s="123">
        <v>3</v>
      </c>
      <c r="D23" s="124">
        <v>3</v>
      </c>
      <c r="E23" s="16">
        <v>3</v>
      </c>
      <c r="F23" s="17">
        <v>3</v>
      </c>
      <c r="G23" s="48">
        <v>3</v>
      </c>
      <c r="H23" s="49">
        <v>3</v>
      </c>
      <c r="I23" s="52">
        <f t="shared" si="0"/>
        <v>9</v>
      </c>
      <c r="J23" s="24">
        <f>C23*C8+D23*D8+E23*E8+F23*F8+G23*G8+H23*H8</f>
        <v>288</v>
      </c>
      <c r="K23" s="39">
        <v>270</v>
      </c>
    </row>
    <row r="24" spans="1:11">
      <c r="A24" s="14">
        <v>15</v>
      </c>
      <c r="B24" s="15" t="s">
        <v>25</v>
      </c>
      <c r="C24" s="123">
        <v>1</v>
      </c>
      <c r="D24" s="124">
        <v>1</v>
      </c>
      <c r="E24" s="16"/>
      <c r="F24" s="17"/>
      <c r="G24" s="48"/>
      <c r="H24" s="49"/>
      <c r="I24" s="52">
        <f t="shared" si="0"/>
        <v>1</v>
      </c>
      <c r="J24" s="24">
        <f>C24*C8+D24*D8+E24*E8+F24*F8+G24*G8+H24*H8</f>
        <v>34</v>
      </c>
      <c r="K24" s="39">
        <v>30</v>
      </c>
    </row>
    <row r="25" spans="1:11" ht="15" thickBot="1">
      <c r="A25" s="9">
        <v>16</v>
      </c>
      <c r="B25" s="20" t="s">
        <v>70</v>
      </c>
      <c r="C25" s="125">
        <v>1</v>
      </c>
      <c r="D25" s="126">
        <v>1</v>
      </c>
      <c r="E25" s="21">
        <v>1</v>
      </c>
      <c r="F25" s="22">
        <v>1</v>
      </c>
      <c r="G25" s="50">
        <v>1</v>
      </c>
      <c r="H25" s="51">
        <v>1</v>
      </c>
      <c r="I25" s="52">
        <f t="shared" si="0"/>
        <v>3</v>
      </c>
      <c r="J25" s="24">
        <f>C25*C8+D25*D8+E25*E8+F25*F8+G25*G8+H25*H8</f>
        <v>96</v>
      </c>
      <c r="K25" s="40">
        <v>90</v>
      </c>
    </row>
    <row r="26" spans="1:11" ht="15" thickBot="1">
      <c r="A26" s="207" t="s">
        <v>18</v>
      </c>
      <c r="B26" s="208"/>
      <c r="C26" s="57">
        <f t="shared" ref="C26:H26" si="1">SUM(C10:C25)</f>
        <v>29</v>
      </c>
      <c r="D26" s="57">
        <f t="shared" si="1"/>
        <v>29</v>
      </c>
      <c r="E26" s="8">
        <f t="shared" si="1"/>
        <v>18</v>
      </c>
      <c r="F26" s="8">
        <f t="shared" si="1"/>
        <v>18</v>
      </c>
      <c r="G26" s="66">
        <f t="shared" si="1"/>
        <v>15</v>
      </c>
      <c r="H26" s="66">
        <f t="shared" si="1"/>
        <v>16</v>
      </c>
      <c r="I26" s="53">
        <f>(C26+D26)/2+(E26+F26)/2+(G26+H26)/2</f>
        <v>62.5</v>
      </c>
      <c r="J26" s="35">
        <f>SUM(J10:J25)</f>
        <v>2032</v>
      </c>
      <c r="K26" s="41">
        <f>SUM(K10:K25)</f>
        <v>1830</v>
      </c>
    </row>
    <row r="27" spans="1:11" ht="15" thickBot="1">
      <c r="A27" s="240" t="s">
        <v>44</v>
      </c>
      <c r="B27" s="241"/>
      <c r="C27" s="241"/>
      <c r="D27" s="241"/>
      <c r="E27" s="210"/>
      <c r="F27" s="210"/>
      <c r="G27" s="241"/>
      <c r="H27" s="241"/>
      <c r="I27" s="210"/>
      <c r="J27" s="210"/>
      <c r="K27" s="211"/>
    </row>
    <row r="28" spans="1:11">
      <c r="A28" s="80">
        <v>17</v>
      </c>
      <c r="B28" s="110" t="s">
        <v>12</v>
      </c>
      <c r="C28" s="121"/>
      <c r="D28" s="127"/>
      <c r="E28" s="11">
        <v>3</v>
      </c>
      <c r="F28" s="84">
        <v>3</v>
      </c>
      <c r="G28" s="46">
        <v>4</v>
      </c>
      <c r="H28" s="47">
        <v>3</v>
      </c>
      <c r="I28" s="74">
        <f t="shared" ref="I28:I31" si="2">(C28+D28)/2+(E28+F28)/2+(G28+H28)/2</f>
        <v>6.5</v>
      </c>
      <c r="J28" s="24">
        <f>C28*C8+D28*D8+E28*E8+F28*F8+G28*G8+H28*H8</f>
        <v>200</v>
      </c>
      <c r="K28" s="80">
        <v>180</v>
      </c>
    </row>
    <row r="29" spans="1:11">
      <c r="A29" s="9">
        <v>18</v>
      </c>
      <c r="B29" s="109" t="s">
        <v>15</v>
      </c>
      <c r="C29" s="64"/>
      <c r="D29" s="70"/>
      <c r="E29" s="67">
        <v>5</v>
      </c>
      <c r="F29" s="60">
        <v>5</v>
      </c>
      <c r="G29" s="48">
        <v>4</v>
      </c>
      <c r="H29" s="49">
        <v>4</v>
      </c>
      <c r="I29" s="75">
        <f>(C29+D29)/2+(E29+F29)/2+(G29+H29)/2</f>
        <v>9</v>
      </c>
      <c r="J29" s="24">
        <f>C29*C8+D29*D8+E29*E8+F29*F8+G29*G8+H29*H8</f>
        <v>282</v>
      </c>
      <c r="K29" s="99">
        <v>240</v>
      </c>
    </row>
    <row r="30" spans="1:11">
      <c r="A30" s="82">
        <v>19</v>
      </c>
      <c r="B30" s="106" t="s">
        <v>8</v>
      </c>
      <c r="C30" s="128">
        <v>1</v>
      </c>
      <c r="D30" s="129">
        <v>1</v>
      </c>
      <c r="E30" s="85">
        <v>3</v>
      </c>
      <c r="F30" s="86">
        <v>3</v>
      </c>
      <c r="G30" s="48">
        <v>4</v>
      </c>
      <c r="H30" s="49">
        <v>4</v>
      </c>
      <c r="I30" s="75">
        <f>(C30+D30)/2+(E30+F30)/2+(G30+H30)/2</f>
        <v>8</v>
      </c>
      <c r="J30" s="61">
        <f>C30*C8+D30*D8+E30*E8+F30*F8+G30*G8+H30*H8</f>
        <v>248</v>
      </c>
      <c r="K30" s="81">
        <v>180</v>
      </c>
    </row>
    <row r="31" spans="1:11" ht="15" thickBot="1">
      <c r="A31" s="83">
        <v>20</v>
      </c>
      <c r="B31" s="111" t="s">
        <v>37</v>
      </c>
      <c r="C31" s="65"/>
      <c r="D31" s="73"/>
      <c r="E31" s="18">
        <v>3</v>
      </c>
      <c r="F31" s="17">
        <v>3</v>
      </c>
      <c r="G31" s="50">
        <v>2</v>
      </c>
      <c r="H31" s="51">
        <v>2</v>
      </c>
      <c r="I31" s="76">
        <f t="shared" si="2"/>
        <v>5</v>
      </c>
      <c r="J31" s="61">
        <f>C31*C8+D31*D8+E31*E8+F31*F8+G31*G8+H31*H8</f>
        <v>158</v>
      </c>
      <c r="K31" s="19">
        <v>120</v>
      </c>
    </row>
    <row r="32" spans="1:11" ht="15" thickBot="1">
      <c r="A32" s="192" t="s">
        <v>26</v>
      </c>
      <c r="B32" s="193"/>
      <c r="C32" s="68">
        <f t="shared" ref="C32:H32" si="3">SUM(C28:C31)</f>
        <v>1</v>
      </c>
      <c r="D32" s="68">
        <f t="shared" si="3"/>
        <v>1</v>
      </c>
      <c r="E32" s="25">
        <f t="shared" si="3"/>
        <v>14</v>
      </c>
      <c r="F32" s="25">
        <f t="shared" si="3"/>
        <v>14</v>
      </c>
      <c r="G32" s="77">
        <f t="shared" si="3"/>
        <v>14</v>
      </c>
      <c r="H32" s="77">
        <f t="shared" si="3"/>
        <v>13</v>
      </c>
      <c r="I32" s="62">
        <f>SUM(I28:I31)-8</f>
        <v>20.5</v>
      </c>
      <c r="J32" s="25">
        <f>SUM( J28:J31)</f>
        <v>888</v>
      </c>
      <c r="K32" s="100">
        <v>870</v>
      </c>
    </row>
    <row r="33" spans="1:11" ht="15" thickBot="1">
      <c r="A33" s="242" t="s">
        <v>27</v>
      </c>
      <c r="B33" s="243"/>
      <c r="C33" s="59">
        <f t="shared" ref="C33:H33" si="4">C26+C32</f>
        <v>30</v>
      </c>
      <c r="D33" s="59">
        <f t="shared" si="4"/>
        <v>30</v>
      </c>
      <c r="E33" s="59">
        <f t="shared" si="4"/>
        <v>32</v>
      </c>
      <c r="F33" s="59">
        <f t="shared" si="4"/>
        <v>32</v>
      </c>
      <c r="G33" s="59">
        <f t="shared" si="4"/>
        <v>29</v>
      </c>
      <c r="H33" s="59">
        <f t="shared" si="4"/>
        <v>29</v>
      </c>
      <c r="I33" s="244">
        <f>(C33+D33)/2+(E33+F33)/2+(G33+H33)/2</f>
        <v>91</v>
      </c>
      <c r="J33" s="246">
        <f>C33*C8+D33*D8+E33*E8+F33*F8+G33*G8+H33*H8</f>
        <v>2920</v>
      </c>
      <c r="K33" s="248">
        <v>2700</v>
      </c>
    </row>
    <row r="34" spans="1:11" ht="15" thickBot="1">
      <c r="A34" s="212"/>
      <c r="B34" s="213"/>
      <c r="C34" s="214">
        <f>(C33+D33)/2</f>
        <v>30</v>
      </c>
      <c r="D34" s="215"/>
      <c r="E34" s="216">
        <f>(E33+F33)/2</f>
        <v>32</v>
      </c>
      <c r="F34" s="217"/>
      <c r="G34" s="218">
        <f>(G33+H33)/2</f>
        <v>29</v>
      </c>
      <c r="H34" s="219"/>
      <c r="I34" s="245"/>
      <c r="J34" s="247"/>
      <c r="K34" s="249"/>
    </row>
    <row r="35" spans="1:11">
      <c r="A35" s="26">
        <v>1</v>
      </c>
      <c r="B35" s="27" t="s">
        <v>28</v>
      </c>
      <c r="C35" s="130">
        <v>1</v>
      </c>
      <c r="D35" s="122"/>
      <c r="E35" s="11">
        <v>1</v>
      </c>
      <c r="F35" s="12"/>
      <c r="G35" s="46">
        <v>1</v>
      </c>
      <c r="H35" s="47"/>
      <c r="I35" s="54">
        <f>(C35+D35)/2+(E35+F35)/2+(G35+H35)/2</f>
        <v>1.5</v>
      </c>
      <c r="J35" s="13">
        <f>C35*C8+D35*D8+E35*E8+F35*F8+G35*G8+H35*H8</f>
        <v>48</v>
      </c>
      <c r="K35" s="36">
        <v>48</v>
      </c>
    </row>
    <row r="36" spans="1:11" ht="15" thickBot="1">
      <c r="A36" s="28">
        <v>2</v>
      </c>
      <c r="B36" s="29" t="s">
        <v>19</v>
      </c>
      <c r="C36" s="131">
        <v>2</v>
      </c>
      <c r="D36" s="126">
        <v>2</v>
      </c>
      <c r="E36" s="21">
        <v>2</v>
      </c>
      <c r="F36" s="22">
        <v>2</v>
      </c>
      <c r="G36" s="50">
        <v>2</v>
      </c>
      <c r="H36" s="51">
        <v>2</v>
      </c>
      <c r="I36" s="55">
        <f>(C36+D36)/2+(E36+F36)/2+(G36+H36)/2</f>
        <v>6</v>
      </c>
      <c r="J36" s="23">
        <f>C36*C8+D36*D8+E36*E8+F36*F8+G36*G8+H36*H8</f>
        <v>192</v>
      </c>
      <c r="K36" s="37">
        <v>192</v>
      </c>
    </row>
    <row r="37" spans="1:11" ht="15" thickBot="1">
      <c r="A37" s="220" t="s">
        <v>31</v>
      </c>
      <c r="B37" s="221"/>
      <c r="C37" s="218">
        <f>(C33+D33+C35+D35+C36+D36)/2</f>
        <v>32.5</v>
      </c>
      <c r="D37" s="236"/>
      <c r="E37" s="216">
        <f>(E33+F33+E35+F35+E36+F36)/2</f>
        <v>34.5</v>
      </c>
      <c r="F37" s="237"/>
      <c r="G37" s="238">
        <f>(G33+H33+G35+H35+G36+H36)/2</f>
        <v>31.5</v>
      </c>
      <c r="H37" s="239"/>
      <c r="I37" s="56">
        <f>C37+E37+G37</f>
        <v>98.5</v>
      </c>
      <c r="J37" s="31">
        <f>C37*(C8+D8)+E37*(E8+F8)+G37*(G8+H8)</f>
        <v>3160</v>
      </c>
      <c r="K37" s="30">
        <v>2992</v>
      </c>
    </row>
    <row r="41" spans="1:11">
      <c r="B41" t="s">
        <v>45</v>
      </c>
    </row>
  </sheetData>
  <mergeCells count="28">
    <mergeCell ref="A37:B37"/>
    <mergeCell ref="C37:D37"/>
    <mergeCell ref="E37:F37"/>
    <mergeCell ref="G37:H37"/>
    <mergeCell ref="A27:K27"/>
    <mergeCell ref="A32:B32"/>
    <mergeCell ref="A33:B34"/>
    <mergeCell ref="I33:I34"/>
    <mergeCell ref="J33:J34"/>
    <mergeCell ref="K33:K34"/>
    <mergeCell ref="C34:D34"/>
    <mergeCell ref="E34:F34"/>
    <mergeCell ref="G34:H34"/>
    <mergeCell ref="A26:B26"/>
    <mergeCell ref="A1:K1"/>
    <mergeCell ref="A2:K2"/>
    <mergeCell ref="A3:K3"/>
    <mergeCell ref="A4:B4"/>
    <mergeCell ref="A5:D5"/>
    <mergeCell ref="C6:D6"/>
    <mergeCell ref="E6:F6"/>
    <mergeCell ref="G6:H6"/>
    <mergeCell ref="I6:K6"/>
    <mergeCell ref="I7:I9"/>
    <mergeCell ref="J7:J9"/>
    <mergeCell ref="K7:K9"/>
    <mergeCell ref="C9:H9"/>
    <mergeCell ref="K11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A4" sqref="A4:B4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6" width="3.375" customWidth="1"/>
    <col min="7" max="7" width="3.5" customWidth="1"/>
    <col min="8" max="8" width="3.875" customWidth="1"/>
    <col min="9" max="9" width="4.75" customWidth="1"/>
    <col min="10" max="10" width="5.375" customWidth="1"/>
    <col min="11" max="11" width="5.125" customWidth="1"/>
  </cols>
  <sheetData>
    <row r="1" spans="1:11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>
      <c r="A2" s="194" t="s">
        <v>41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>
      <c r="A3" s="195" t="s">
        <v>57</v>
      </c>
      <c r="B3" s="195"/>
      <c r="C3" s="195"/>
      <c r="D3" s="195"/>
      <c r="E3" s="195"/>
      <c r="F3" s="195"/>
      <c r="G3" s="195"/>
      <c r="H3" s="195"/>
      <c r="I3" s="196"/>
      <c r="J3" s="196"/>
      <c r="K3" s="196"/>
    </row>
    <row r="4" spans="1:11">
      <c r="A4" s="197" t="s">
        <v>108</v>
      </c>
      <c r="B4" s="197"/>
      <c r="C4" s="163"/>
      <c r="D4" s="163"/>
      <c r="E4" s="163"/>
      <c r="F4" s="163"/>
      <c r="G4" s="163"/>
      <c r="H4" s="163"/>
      <c r="I4" s="164"/>
      <c r="J4" s="164"/>
      <c r="K4" s="164"/>
    </row>
    <row r="5" spans="1:11" ht="15" thickBot="1">
      <c r="A5" s="198" t="s">
        <v>92</v>
      </c>
      <c r="B5" s="198"/>
      <c r="C5" s="199"/>
      <c r="D5" s="199"/>
      <c r="E5" s="4" t="s">
        <v>20</v>
      </c>
      <c r="F5" s="1"/>
      <c r="G5" s="167">
        <v>1</v>
      </c>
      <c r="H5" s="167" t="s">
        <v>2</v>
      </c>
      <c r="I5" s="167" t="s">
        <v>21</v>
      </c>
      <c r="J5" s="167"/>
      <c r="K5" s="4"/>
    </row>
    <row r="6" spans="1:11" ht="15" thickBot="1">
      <c r="A6" s="6"/>
      <c r="B6" s="135" t="s">
        <v>29</v>
      </c>
      <c r="C6" s="200" t="s">
        <v>2</v>
      </c>
      <c r="D6" s="201"/>
      <c r="E6" s="202" t="s">
        <v>3</v>
      </c>
      <c r="F6" s="203"/>
      <c r="G6" s="204" t="s">
        <v>4</v>
      </c>
      <c r="H6" s="205"/>
      <c r="I6" s="222" t="s">
        <v>30</v>
      </c>
      <c r="J6" s="223"/>
      <c r="K6" s="224"/>
    </row>
    <row r="7" spans="1:11" ht="15" thickBot="1">
      <c r="A7" s="5"/>
      <c r="B7" s="136" t="s">
        <v>68</v>
      </c>
      <c r="C7" s="117" t="s">
        <v>2</v>
      </c>
      <c r="D7" s="118" t="s">
        <v>3</v>
      </c>
      <c r="E7" s="2" t="s">
        <v>2</v>
      </c>
      <c r="F7" s="3" t="s">
        <v>3</v>
      </c>
      <c r="G7" s="42" t="s">
        <v>2</v>
      </c>
      <c r="H7" s="43" t="s">
        <v>3</v>
      </c>
      <c r="I7" s="225" t="s">
        <v>33</v>
      </c>
      <c r="J7" s="228" t="s">
        <v>34</v>
      </c>
      <c r="K7" s="231" t="s">
        <v>32</v>
      </c>
    </row>
    <row r="8" spans="1:11" ht="15" thickBot="1">
      <c r="A8" s="5"/>
      <c r="B8" s="136" t="s">
        <v>5</v>
      </c>
      <c r="C8" s="119">
        <v>17</v>
      </c>
      <c r="D8" s="120">
        <v>17</v>
      </c>
      <c r="E8" s="89">
        <v>17</v>
      </c>
      <c r="F8" s="32">
        <v>17</v>
      </c>
      <c r="G8" s="44">
        <v>14</v>
      </c>
      <c r="H8" s="45">
        <v>14</v>
      </c>
      <c r="I8" s="226"/>
      <c r="J8" s="229"/>
      <c r="K8" s="232"/>
    </row>
    <row r="9" spans="1:11" ht="15" thickBot="1">
      <c r="A9" s="7" t="s">
        <v>0</v>
      </c>
      <c r="B9" s="137" t="s">
        <v>1</v>
      </c>
      <c r="C9" s="206" t="s">
        <v>6</v>
      </c>
      <c r="D9" s="206"/>
      <c r="E9" s="206"/>
      <c r="F9" s="206"/>
      <c r="G9" s="206"/>
      <c r="H9" s="206"/>
      <c r="I9" s="227"/>
      <c r="J9" s="230"/>
      <c r="K9" s="233"/>
    </row>
    <row r="10" spans="1:11">
      <c r="A10" s="9">
        <v>1</v>
      </c>
      <c r="B10" s="10" t="s">
        <v>7</v>
      </c>
      <c r="C10" s="121">
        <v>4</v>
      </c>
      <c r="D10" s="122">
        <v>4</v>
      </c>
      <c r="E10" s="11">
        <v>4</v>
      </c>
      <c r="F10" s="12">
        <v>4</v>
      </c>
      <c r="G10" s="46">
        <v>4</v>
      </c>
      <c r="H10" s="47">
        <v>4</v>
      </c>
      <c r="I10" s="52">
        <f>(C10+D10)/2+(E10+F10)/2+(G10+H10)/2</f>
        <v>12</v>
      </c>
      <c r="J10" s="24">
        <f>C10*C8+D10*D8+E10*E8+F10*F8+G10*G8+H10*H8</f>
        <v>384</v>
      </c>
      <c r="K10" s="38">
        <v>360</v>
      </c>
    </row>
    <row r="11" spans="1:11">
      <c r="A11" s="14">
        <v>2</v>
      </c>
      <c r="B11" s="15" t="s">
        <v>8</v>
      </c>
      <c r="C11" s="123">
        <v>3</v>
      </c>
      <c r="D11" s="124">
        <v>3</v>
      </c>
      <c r="E11" s="16">
        <v>3</v>
      </c>
      <c r="F11" s="17">
        <v>3</v>
      </c>
      <c r="G11" s="48">
        <v>3</v>
      </c>
      <c r="H11" s="49">
        <v>4</v>
      </c>
      <c r="I11" s="52">
        <f t="shared" ref="I11:I25" si="0">(C11+D11)/2+(E11+F11)/2+(G11+H11)/2</f>
        <v>9.5</v>
      </c>
      <c r="J11" s="24">
        <f>C11*C8+D11*D8+E11*E8+F11*F8+G11*G8+H11*H8</f>
        <v>302</v>
      </c>
      <c r="K11" s="234">
        <v>450</v>
      </c>
    </row>
    <row r="12" spans="1:11">
      <c r="A12" s="14">
        <v>3</v>
      </c>
      <c r="B12" s="15" t="s">
        <v>54</v>
      </c>
      <c r="C12" s="123">
        <v>3</v>
      </c>
      <c r="D12" s="124">
        <v>3</v>
      </c>
      <c r="E12" s="16">
        <v>3</v>
      </c>
      <c r="F12" s="17">
        <v>3</v>
      </c>
      <c r="G12" s="48"/>
      <c r="H12" s="49"/>
      <c r="I12" s="52">
        <f t="shared" si="0"/>
        <v>6</v>
      </c>
      <c r="J12" s="24">
        <f>C12*C8+D12*D8+E12*E8+F12*F8+G12*G8+H12*H8</f>
        <v>204</v>
      </c>
      <c r="K12" s="235"/>
    </row>
    <row r="13" spans="1:11">
      <c r="A13" s="9">
        <v>4</v>
      </c>
      <c r="B13" s="15" t="s">
        <v>11</v>
      </c>
      <c r="C13" s="123">
        <v>1</v>
      </c>
      <c r="D13" s="124">
        <v>1</v>
      </c>
      <c r="E13" s="16"/>
      <c r="F13" s="17"/>
      <c r="G13" s="48"/>
      <c r="H13" s="49"/>
      <c r="I13" s="52">
        <f t="shared" si="0"/>
        <v>1</v>
      </c>
      <c r="J13" s="24">
        <f>C13*C8+D13*D8+E13*E8+F13*F8+G13*G8+H13*H8</f>
        <v>34</v>
      </c>
      <c r="K13" s="165">
        <v>30</v>
      </c>
    </row>
    <row r="14" spans="1:11">
      <c r="A14" s="14">
        <v>5</v>
      </c>
      <c r="B14" s="15" t="s">
        <v>9</v>
      </c>
      <c r="C14" s="123">
        <v>2</v>
      </c>
      <c r="D14" s="124">
        <v>2</v>
      </c>
      <c r="E14" s="16"/>
      <c r="F14" s="17"/>
      <c r="G14" s="48"/>
      <c r="H14" s="49"/>
      <c r="I14" s="52">
        <f t="shared" si="0"/>
        <v>2</v>
      </c>
      <c r="J14" s="24">
        <f>C14*C8+D14*D8+E14*E8+F14*F8+G14*G8+H14*H8</f>
        <v>68</v>
      </c>
      <c r="K14" s="39">
        <v>60</v>
      </c>
    </row>
    <row r="15" spans="1:11">
      <c r="A15" s="14">
        <v>6</v>
      </c>
      <c r="B15" s="15" t="s">
        <v>10</v>
      </c>
      <c r="C15" s="123">
        <v>1</v>
      </c>
      <c r="D15" s="124">
        <v>1</v>
      </c>
      <c r="E15" s="16"/>
      <c r="F15" s="17"/>
      <c r="G15" s="48"/>
      <c r="H15" s="49"/>
      <c r="I15" s="52">
        <f t="shared" si="0"/>
        <v>1</v>
      </c>
      <c r="J15" s="24">
        <f>C15*C8+D15*D8+E15*E8+F15*F8+G15*G8+H15*H8</f>
        <v>34</v>
      </c>
      <c r="K15" s="39">
        <v>30</v>
      </c>
    </row>
    <row r="16" spans="1:11">
      <c r="A16" s="9">
        <v>7</v>
      </c>
      <c r="B16" s="15" t="s">
        <v>16</v>
      </c>
      <c r="C16" s="123">
        <v>2</v>
      </c>
      <c r="D16" s="124">
        <v>2</v>
      </c>
      <c r="E16" s="16"/>
      <c r="F16" s="17"/>
      <c r="G16" s="48"/>
      <c r="H16" s="49"/>
      <c r="I16" s="52">
        <f t="shared" si="0"/>
        <v>2</v>
      </c>
      <c r="J16" s="24">
        <f>C16*C8+D16*D8+E16*E8+F16*F8+G16*G8+H16*H8</f>
        <v>68</v>
      </c>
      <c r="K16" s="39">
        <v>60</v>
      </c>
    </row>
    <row r="17" spans="1:11">
      <c r="A17" s="14">
        <v>8</v>
      </c>
      <c r="B17" s="15" t="s">
        <v>15</v>
      </c>
      <c r="C17" s="123">
        <v>1</v>
      </c>
      <c r="D17" s="124">
        <v>1</v>
      </c>
      <c r="E17" s="16"/>
      <c r="F17" s="17"/>
      <c r="G17" s="48"/>
      <c r="H17" s="49"/>
      <c r="I17" s="52">
        <f t="shared" si="0"/>
        <v>1</v>
      </c>
      <c r="J17" s="24">
        <f>C17*C8+D17*D8+E17*E8+F17*F8+G17*G8+H17*H8</f>
        <v>34</v>
      </c>
      <c r="K17" s="39">
        <v>30</v>
      </c>
    </row>
    <row r="18" spans="1:11">
      <c r="A18" s="14">
        <v>9</v>
      </c>
      <c r="B18" s="15" t="s">
        <v>14</v>
      </c>
      <c r="C18" s="123">
        <v>1</v>
      </c>
      <c r="D18" s="124">
        <v>1</v>
      </c>
      <c r="E18" s="16"/>
      <c r="F18" s="17"/>
      <c r="G18" s="48"/>
      <c r="H18" s="49"/>
      <c r="I18" s="52">
        <f t="shared" si="0"/>
        <v>1</v>
      </c>
      <c r="J18" s="24">
        <f>C18*C8+D18*D8+E18*E8+F18*F8+G18*G8+H18*H8</f>
        <v>34</v>
      </c>
      <c r="K18" s="39">
        <v>30</v>
      </c>
    </row>
    <row r="19" spans="1:11">
      <c r="A19" s="9">
        <v>10</v>
      </c>
      <c r="B19" s="15" t="s">
        <v>13</v>
      </c>
      <c r="C19" s="123">
        <v>1</v>
      </c>
      <c r="D19" s="124">
        <v>1</v>
      </c>
      <c r="E19" s="16"/>
      <c r="F19" s="17"/>
      <c r="G19" s="48"/>
      <c r="H19" s="49"/>
      <c r="I19" s="52">
        <f t="shared" si="0"/>
        <v>1</v>
      </c>
      <c r="J19" s="24">
        <f>C19*C8+D19*D8+E19*E8+F19*F8+G19*G8+H19*H8</f>
        <v>34</v>
      </c>
      <c r="K19" s="39">
        <v>30</v>
      </c>
    </row>
    <row r="20" spans="1:11">
      <c r="A20" s="14">
        <v>11</v>
      </c>
      <c r="B20" s="15" t="s">
        <v>23</v>
      </c>
      <c r="C20" s="123">
        <v>1</v>
      </c>
      <c r="D20" s="124">
        <v>1</v>
      </c>
      <c r="E20" s="16"/>
      <c r="F20" s="17"/>
      <c r="G20" s="48"/>
      <c r="H20" s="49"/>
      <c r="I20" s="52">
        <f t="shared" si="0"/>
        <v>1</v>
      </c>
      <c r="J20" s="24">
        <f>C20*C8+D20*D8+E20*E8+F20*F8+G20*G8+H20*H8</f>
        <v>34</v>
      </c>
      <c r="K20" s="39">
        <v>30</v>
      </c>
    </row>
    <row r="21" spans="1:11">
      <c r="A21" s="14">
        <v>12</v>
      </c>
      <c r="B21" s="15" t="s">
        <v>12</v>
      </c>
      <c r="C21" s="123">
        <v>3</v>
      </c>
      <c r="D21" s="124">
        <v>3</v>
      </c>
      <c r="E21" s="16">
        <v>4</v>
      </c>
      <c r="F21" s="17">
        <v>4</v>
      </c>
      <c r="G21" s="48">
        <v>4</v>
      </c>
      <c r="H21" s="49">
        <v>4</v>
      </c>
      <c r="I21" s="52">
        <f t="shared" si="0"/>
        <v>11</v>
      </c>
      <c r="J21" s="24">
        <f>C21*C8+D21*D8+E21*E8+F21*F8+G21*G8+H21*H8</f>
        <v>350</v>
      </c>
      <c r="K21" s="39">
        <v>300</v>
      </c>
    </row>
    <row r="22" spans="1:11">
      <c r="A22" s="9">
        <v>13</v>
      </c>
      <c r="B22" s="15" t="s">
        <v>24</v>
      </c>
      <c r="C22" s="123">
        <v>1</v>
      </c>
      <c r="D22" s="124">
        <v>1</v>
      </c>
      <c r="E22" s="16"/>
      <c r="F22" s="17"/>
      <c r="G22" s="48"/>
      <c r="H22" s="49"/>
      <c r="I22" s="52">
        <f t="shared" si="0"/>
        <v>1</v>
      </c>
      <c r="J22" s="24">
        <f>C22*C8+D22*D8+E22*E8+F22*F8+G22*G8+H22*H8</f>
        <v>34</v>
      </c>
      <c r="K22" s="39">
        <v>30</v>
      </c>
    </row>
    <row r="23" spans="1:11">
      <c r="A23" s="14">
        <v>14</v>
      </c>
      <c r="B23" s="15" t="s">
        <v>17</v>
      </c>
      <c r="C23" s="123">
        <v>3</v>
      </c>
      <c r="D23" s="124">
        <v>3</v>
      </c>
      <c r="E23" s="16">
        <v>3</v>
      </c>
      <c r="F23" s="17">
        <v>3</v>
      </c>
      <c r="G23" s="48">
        <v>3</v>
      </c>
      <c r="H23" s="49">
        <v>3</v>
      </c>
      <c r="I23" s="52">
        <f t="shared" si="0"/>
        <v>9</v>
      </c>
      <c r="J23" s="24">
        <f>C23*C8+D23*D8+E23*E8+F23*F8+G23*G8+H23*H8</f>
        <v>288</v>
      </c>
      <c r="K23" s="39">
        <v>270</v>
      </c>
    </row>
    <row r="24" spans="1:11">
      <c r="A24" s="14">
        <v>15</v>
      </c>
      <c r="B24" s="15" t="s">
        <v>25</v>
      </c>
      <c r="C24" s="123">
        <v>1</v>
      </c>
      <c r="D24" s="124">
        <v>1</v>
      </c>
      <c r="E24" s="16"/>
      <c r="F24" s="17"/>
      <c r="G24" s="48"/>
      <c r="H24" s="49"/>
      <c r="I24" s="52">
        <f t="shared" si="0"/>
        <v>1</v>
      </c>
      <c r="J24" s="24">
        <f>C24*C8+D24*D8+E24*E8+F24*F8+G24*G8+H24*H8</f>
        <v>34</v>
      </c>
      <c r="K24" s="39">
        <v>30</v>
      </c>
    </row>
    <row r="25" spans="1:11" ht="15" thickBot="1">
      <c r="A25" s="9">
        <v>16</v>
      </c>
      <c r="B25" s="20" t="s">
        <v>70</v>
      </c>
      <c r="C25" s="125">
        <v>1</v>
      </c>
      <c r="D25" s="126">
        <v>1</v>
      </c>
      <c r="E25" s="21">
        <v>1</v>
      </c>
      <c r="F25" s="22">
        <v>1</v>
      </c>
      <c r="G25" s="50">
        <v>1</v>
      </c>
      <c r="H25" s="51">
        <v>1</v>
      </c>
      <c r="I25" s="52">
        <f t="shared" si="0"/>
        <v>3</v>
      </c>
      <c r="J25" s="24">
        <f>C25*C8+D25*D8+E25*E8+F25*F8+G25*G8+H25*H8</f>
        <v>96</v>
      </c>
      <c r="K25" s="40">
        <v>90</v>
      </c>
    </row>
    <row r="26" spans="1:11" ht="15" thickBot="1">
      <c r="A26" s="207" t="s">
        <v>18</v>
      </c>
      <c r="B26" s="208"/>
      <c r="C26" s="57">
        <f t="shared" ref="C26:H26" si="1">SUM(C10:C25)</f>
        <v>29</v>
      </c>
      <c r="D26" s="57">
        <f t="shared" si="1"/>
        <v>29</v>
      </c>
      <c r="E26" s="8">
        <f t="shared" si="1"/>
        <v>18</v>
      </c>
      <c r="F26" s="8">
        <f t="shared" si="1"/>
        <v>18</v>
      </c>
      <c r="G26" s="66">
        <f t="shared" si="1"/>
        <v>15</v>
      </c>
      <c r="H26" s="66">
        <f t="shared" si="1"/>
        <v>16</v>
      </c>
      <c r="I26" s="53">
        <f>(C26+D26)/2+(E26+F26)/2+(G26+H26)/2</f>
        <v>62.5</v>
      </c>
      <c r="J26" s="35">
        <f>SUM(J10:J25)</f>
        <v>2032</v>
      </c>
      <c r="K26" s="41">
        <f>SUM(K10:K25)</f>
        <v>1830</v>
      </c>
    </row>
    <row r="27" spans="1:11" ht="15" thickBot="1">
      <c r="A27" s="240" t="s">
        <v>46</v>
      </c>
      <c r="B27" s="241"/>
      <c r="C27" s="241"/>
      <c r="D27" s="241"/>
      <c r="E27" s="210"/>
      <c r="F27" s="210"/>
      <c r="G27" s="241"/>
      <c r="H27" s="241"/>
      <c r="I27" s="210"/>
      <c r="J27" s="210"/>
      <c r="K27" s="211"/>
    </row>
    <row r="28" spans="1:11">
      <c r="A28" s="80">
        <v>17</v>
      </c>
      <c r="B28" s="110" t="s">
        <v>14</v>
      </c>
      <c r="C28" s="63"/>
      <c r="D28" s="69"/>
      <c r="E28" s="34">
        <v>4</v>
      </c>
      <c r="F28" s="33">
        <v>4</v>
      </c>
      <c r="G28" s="46">
        <v>5</v>
      </c>
      <c r="H28" s="47">
        <v>5</v>
      </c>
      <c r="I28" s="74">
        <f t="shared" ref="I28:I31" si="2">(C28+D28)/2+(E28+F28)/2+(G28+H28)/2</f>
        <v>9</v>
      </c>
      <c r="J28" s="24">
        <f>C28*C8+D28*D8+E28*E8+F28*F8+G28*G8+H28*H8</f>
        <v>276</v>
      </c>
      <c r="K28" s="80">
        <v>240</v>
      </c>
    </row>
    <row r="29" spans="1:11">
      <c r="A29" s="82">
        <v>18</v>
      </c>
      <c r="B29" s="112" t="s">
        <v>13</v>
      </c>
      <c r="C29" s="71"/>
      <c r="D29" s="72"/>
      <c r="E29" s="18">
        <v>4</v>
      </c>
      <c r="F29" s="17">
        <v>4</v>
      </c>
      <c r="G29" s="48">
        <v>5</v>
      </c>
      <c r="H29" s="49">
        <v>5</v>
      </c>
      <c r="I29" s="75">
        <f>(C29+D29)/2+(E29+F29)/2+(G29+H29)/2</f>
        <v>9</v>
      </c>
      <c r="J29" s="61">
        <f>C29*C8+D29*D8+E29*E8+F29*F8+G29*G8+H29*H8</f>
        <v>276</v>
      </c>
      <c r="K29" s="14">
        <v>240</v>
      </c>
    </row>
    <row r="30" spans="1:11">
      <c r="A30" s="82">
        <v>19</v>
      </c>
      <c r="B30" s="109" t="s">
        <v>8</v>
      </c>
      <c r="C30" s="123">
        <v>1</v>
      </c>
      <c r="D30" s="129">
        <v>1</v>
      </c>
      <c r="E30" s="67">
        <v>3</v>
      </c>
      <c r="F30" s="60">
        <v>4</v>
      </c>
      <c r="G30" s="48">
        <v>2</v>
      </c>
      <c r="H30" s="49">
        <v>1</v>
      </c>
      <c r="I30" s="75">
        <f t="shared" si="2"/>
        <v>6</v>
      </c>
      <c r="J30" s="61">
        <f>C30*C8+D30*D8+E30*E8+F30*F8+G30*G8+H30*H8</f>
        <v>195</v>
      </c>
      <c r="K30" s="81">
        <v>180</v>
      </c>
    </row>
    <row r="31" spans="1:11" ht="15" thickBot="1">
      <c r="A31" s="83">
        <v>20</v>
      </c>
      <c r="B31" s="111" t="s">
        <v>37</v>
      </c>
      <c r="C31" s="65"/>
      <c r="D31" s="73"/>
      <c r="E31" s="18">
        <v>3</v>
      </c>
      <c r="F31" s="17">
        <v>2</v>
      </c>
      <c r="G31" s="50">
        <v>2</v>
      </c>
      <c r="H31" s="51">
        <v>2</v>
      </c>
      <c r="I31" s="76">
        <f t="shared" si="2"/>
        <v>4.5</v>
      </c>
      <c r="J31" s="61">
        <f>C31*C8+D31*D8+E31*E8+F31*F8+G31*G8+H31*H8</f>
        <v>141</v>
      </c>
      <c r="K31" s="19">
        <v>120</v>
      </c>
    </row>
    <row r="32" spans="1:11" ht="15" thickBot="1">
      <c r="A32" s="192" t="s">
        <v>26</v>
      </c>
      <c r="B32" s="193"/>
      <c r="C32" s="68">
        <f t="shared" ref="C32:I32" si="3">SUM(C28:C31)</f>
        <v>1</v>
      </c>
      <c r="D32" s="68">
        <f t="shared" si="3"/>
        <v>1</v>
      </c>
      <c r="E32" s="25">
        <f t="shared" si="3"/>
        <v>14</v>
      </c>
      <c r="F32" s="25">
        <f t="shared" si="3"/>
        <v>14</v>
      </c>
      <c r="G32" s="77">
        <f t="shared" si="3"/>
        <v>14</v>
      </c>
      <c r="H32" s="77">
        <f t="shared" si="3"/>
        <v>13</v>
      </c>
      <c r="I32" s="62">
        <f t="shared" si="3"/>
        <v>28.5</v>
      </c>
      <c r="J32" s="25">
        <f>SUM( J28:J31)</f>
        <v>888</v>
      </c>
      <c r="K32" s="100">
        <v>870</v>
      </c>
    </row>
    <row r="33" spans="1:11" ht="15" thickBot="1">
      <c r="A33" s="242" t="s">
        <v>27</v>
      </c>
      <c r="B33" s="243"/>
      <c r="C33" s="59">
        <f t="shared" ref="C33:H33" si="4">C26+C32</f>
        <v>30</v>
      </c>
      <c r="D33" s="59">
        <f t="shared" si="4"/>
        <v>30</v>
      </c>
      <c r="E33" s="59">
        <f t="shared" si="4"/>
        <v>32</v>
      </c>
      <c r="F33" s="59">
        <f t="shared" si="4"/>
        <v>32</v>
      </c>
      <c r="G33" s="59">
        <f t="shared" si="4"/>
        <v>29</v>
      </c>
      <c r="H33" s="59">
        <f t="shared" si="4"/>
        <v>29</v>
      </c>
      <c r="I33" s="244">
        <f>(C33+D33)/2+(E33+F33)/2+(G33+H33)/2</f>
        <v>91</v>
      </c>
      <c r="J33" s="246">
        <f>C33*C8+D33*D8+E33*E8+F33*F8+G33*G8+H33*H8</f>
        <v>2920</v>
      </c>
      <c r="K33" s="248">
        <v>2700</v>
      </c>
    </row>
    <row r="34" spans="1:11" ht="15" thickBot="1">
      <c r="A34" s="212"/>
      <c r="B34" s="213"/>
      <c r="C34" s="214">
        <f>(C33+D33)/2</f>
        <v>30</v>
      </c>
      <c r="D34" s="215"/>
      <c r="E34" s="216">
        <f>(E33+F33)/2</f>
        <v>32</v>
      </c>
      <c r="F34" s="217"/>
      <c r="G34" s="218">
        <f>(G33+H33)/2</f>
        <v>29</v>
      </c>
      <c r="H34" s="219"/>
      <c r="I34" s="245"/>
      <c r="J34" s="247"/>
      <c r="K34" s="249"/>
    </row>
    <row r="35" spans="1:11">
      <c r="A35" s="26">
        <v>1</v>
      </c>
      <c r="B35" s="27" t="s">
        <v>28</v>
      </c>
      <c r="C35" s="130">
        <v>1</v>
      </c>
      <c r="D35" s="122"/>
      <c r="E35" s="11">
        <v>1</v>
      </c>
      <c r="F35" s="12"/>
      <c r="G35" s="46">
        <v>1</v>
      </c>
      <c r="H35" s="47"/>
      <c r="I35" s="54">
        <f>(C35+D35)/2+(E35+F35)/2+(G35+H35)/2</f>
        <v>1.5</v>
      </c>
      <c r="J35" s="13">
        <f>C35*C8+D35*D8+E35*E8+F35*F8+G35*G8+H35*H8</f>
        <v>48</v>
      </c>
      <c r="K35" s="36">
        <v>48</v>
      </c>
    </row>
    <row r="36" spans="1:11" ht="15" thickBot="1">
      <c r="A36" s="28">
        <v>2</v>
      </c>
      <c r="B36" s="29" t="s">
        <v>19</v>
      </c>
      <c r="C36" s="131">
        <v>2</v>
      </c>
      <c r="D36" s="126">
        <v>2</v>
      </c>
      <c r="E36" s="21">
        <v>2</v>
      </c>
      <c r="F36" s="22">
        <v>2</v>
      </c>
      <c r="G36" s="50">
        <v>2</v>
      </c>
      <c r="H36" s="51">
        <v>2</v>
      </c>
      <c r="I36" s="55">
        <f>(C36+D36)/2+(E36+F36)/2+(G36+H36)/2</f>
        <v>6</v>
      </c>
      <c r="J36" s="23">
        <f>C36*C8+D36*D8+E36*E8+F36*F8+G36*G8+H36*H8</f>
        <v>192</v>
      </c>
      <c r="K36" s="37">
        <v>192</v>
      </c>
    </row>
    <row r="37" spans="1:11" ht="15" thickBot="1">
      <c r="A37" s="220" t="s">
        <v>31</v>
      </c>
      <c r="B37" s="221"/>
      <c r="C37" s="218">
        <f>(C33+D33+C35+D35+C36+D36)/2</f>
        <v>32.5</v>
      </c>
      <c r="D37" s="236"/>
      <c r="E37" s="216">
        <f>(E33+F33+E35+F35+E36+F36)/2</f>
        <v>34.5</v>
      </c>
      <c r="F37" s="237"/>
      <c r="G37" s="238">
        <f>(G33+H33+G35+H35+G36+H36)/2</f>
        <v>31.5</v>
      </c>
      <c r="H37" s="239"/>
      <c r="I37" s="56">
        <f>C37+E37+G37</f>
        <v>98.5</v>
      </c>
      <c r="J37" s="31">
        <f>C37*(C8+D8)+E37*(E8+F8)+G37*(G8+H8)</f>
        <v>3160</v>
      </c>
      <c r="K37" s="30">
        <v>2992</v>
      </c>
    </row>
  </sheetData>
  <mergeCells count="28">
    <mergeCell ref="A37:B37"/>
    <mergeCell ref="C37:D37"/>
    <mergeCell ref="E37:F37"/>
    <mergeCell ref="G37:H37"/>
    <mergeCell ref="A27:K27"/>
    <mergeCell ref="A32:B32"/>
    <mergeCell ref="A33:B34"/>
    <mergeCell ref="I33:I34"/>
    <mergeCell ref="J33:J34"/>
    <mergeCell ref="K33:K34"/>
    <mergeCell ref="C34:D34"/>
    <mergeCell ref="E34:F34"/>
    <mergeCell ref="G34:H34"/>
    <mergeCell ref="A26:B26"/>
    <mergeCell ref="A1:K1"/>
    <mergeCell ref="A2:K2"/>
    <mergeCell ref="A3:K3"/>
    <mergeCell ref="A4:B4"/>
    <mergeCell ref="A5:D5"/>
    <mergeCell ref="C6:D6"/>
    <mergeCell ref="E6:F6"/>
    <mergeCell ref="G6:H6"/>
    <mergeCell ref="I6:K6"/>
    <mergeCell ref="I7:I9"/>
    <mergeCell ref="J7:J9"/>
    <mergeCell ref="K7:K9"/>
    <mergeCell ref="C9:H9"/>
    <mergeCell ref="K11:K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A4" sqref="A4:B4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6" width="3.375" customWidth="1"/>
    <col min="7" max="7" width="3.5" customWidth="1"/>
    <col min="8" max="8" width="3.875" customWidth="1"/>
    <col min="9" max="9" width="4.75" customWidth="1"/>
    <col min="10" max="10" width="5.375" customWidth="1"/>
    <col min="11" max="11" width="5.125" customWidth="1"/>
  </cols>
  <sheetData>
    <row r="1" spans="1:11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>
      <c r="A2" s="194" t="s">
        <v>41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>
      <c r="A3" s="195" t="s">
        <v>57</v>
      </c>
      <c r="B3" s="195"/>
      <c r="C3" s="195"/>
      <c r="D3" s="195"/>
      <c r="E3" s="195"/>
      <c r="F3" s="195"/>
      <c r="G3" s="195"/>
      <c r="H3" s="195"/>
      <c r="I3" s="196"/>
      <c r="J3" s="196"/>
      <c r="K3" s="196"/>
    </row>
    <row r="4" spans="1:11">
      <c r="A4" s="197" t="s">
        <v>109</v>
      </c>
      <c r="B4" s="197"/>
      <c r="C4" s="163"/>
      <c r="D4" s="163"/>
      <c r="E4" s="163"/>
      <c r="F4" s="163"/>
      <c r="G4" s="163"/>
      <c r="H4" s="163"/>
      <c r="I4" s="164"/>
      <c r="J4" s="164"/>
      <c r="K4" s="164"/>
    </row>
    <row r="5" spans="1:11" ht="15" thickBot="1">
      <c r="A5" s="198" t="s">
        <v>92</v>
      </c>
      <c r="B5" s="198"/>
      <c r="C5" s="199"/>
      <c r="D5" s="199"/>
      <c r="E5" s="4" t="s">
        <v>20</v>
      </c>
      <c r="F5" s="1"/>
      <c r="G5" s="167" t="s">
        <v>2</v>
      </c>
      <c r="H5" s="167" t="s">
        <v>110</v>
      </c>
      <c r="I5" s="167" t="s">
        <v>21</v>
      </c>
      <c r="J5" s="167"/>
      <c r="K5" s="4"/>
    </row>
    <row r="6" spans="1:11" ht="15" thickBot="1">
      <c r="A6" s="6"/>
      <c r="B6" s="135" t="s">
        <v>29</v>
      </c>
      <c r="C6" s="200" t="s">
        <v>2</v>
      </c>
      <c r="D6" s="201"/>
      <c r="E6" s="202" t="s">
        <v>3</v>
      </c>
      <c r="F6" s="203"/>
      <c r="G6" s="204" t="s">
        <v>4</v>
      </c>
      <c r="H6" s="205"/>
      <c r="I6" s="222" t="s">
        <v>30</v>
      </c>
      <c r="J6" s="223"/>
      <c r="K6" s="224"/>
    </row>
    <row r="7" spans="1:11" ht="15" thickBot="1">
      <c r="A7" s="5"/>
      <c r="B7" s="136" t="s">
        <v>68</v>
      </c>
      <c r="C7" s="117" t="s">
        <v>2</v>
      </c>
      <c r="D7" s="118" t="s">
        <v>3</v>
      </c>
      <c r="E7" s="2" t="s">
        <v>2</v>
      </c>
      <c r="F7" s="3" t="s">
        <v>3</v>
      </c>
      <c r="G7" s="42" t="s">
        <v>2</v>
      </c>
      <c r="H7" s="43" t="s">
        <v>3</v>
      </c>
      <c r="I7" s="225" t="s">
        <v>33</v>
      </c>
      <c r="J7" s="228" t="s">
        <v>34</v>
      </c>
      <c r="K7" s="231" t="s">
        <v>32</v>
      </c>
    </row>
    <row r="8" spans="1:11" ht="15" thickBot="1">
      <c r="A8" s="5"/>
      <c r="B8" s="136" t="s">
        <v>5</v>
      </c>
      <c r="C8" s="119">
        <v>17</v>
      </c>
      <c r="D8" s="120">
        <v>17</v>
      </c>
      <c r="E8" s="89">
        <v>17</v>
      </c>
      <c r="F8" s="32">
        <v>17</v>
      </c>
      <c r="G8" s="44">
        <v>14</v>
      </c>
      <c r="H8" s="45">
        <v>14</v>
      </c>
      <c r="I8" s="226"/>
      <c r="J8" s="229"/>
      <c r="K8" s="232"/>
    </row>
    <row r="9" spans="1:11" ht="15" thickBot="1">
      <c r="A9" s="7" t="s">
        <v>0</v>
      </c>
      <c r="B9" s="137" t="s">
        <v>1</v>
      </c>
      <c r="C9" s="206" t="s">
        <v>6</v>
      </c>
      <c r="D9" s="206"/>
      <c r="E9" s="206"/>
      <c r="F9" s="206"/>
      <c r="G9" s="206"/>
      <c r="H9" s="206"/>
      <c r="I9" s="227"/>
      <c r="J9" s="230"/>
      <c r="K9" s="233"/>
    </row>
    <row r="10" spans="1:11">
      <c r="A10" s="9">
        <v>1</v>
      </c>
      <c r="B10" s="10" t="s">
        <v>7</v>
      </c>
      <c r="C10" s="121">
        <v>5</v>
      </c>
      <c r="D10" s="122">
        <v>5</v>
      </c>
      <c r="E10" s="11">
        <v>3</v>
      </c>
      <c r="F10" s="12">
        <v>3</v>
      </c>
      <c r="G10" s="46">
        <v>4</v>
      </c>
      <c r="H10" s="47">
        <v>4</v>
      </c>
      <c r="I10" s="52">
        <f>(C10+D10)/2+(E10+F10)/2+(G10+H10)/2</f>
        <v>12</v>
      </c>
      <c r="J10" s="24">
        <f>C10*C8+D10*D8+E10*E8+F10*F8+G10*G8+H10*H8</f>
        <v>384</v>
      </c>
      <c r="K10" s="38">
        <v>360</v>
      </c>
    </row>
    <row r="11" spans="1:11">
      <c r="A11" s="14">
        <v>2</v>
      </c>
      <c r="B11" s="15" t="s">
        <v>8</v>
      </c>
      <c r="C11" s="123">
        <v>3</v>
      </c>
      <c r="D11" s="124">
        <v>3</v>
      </c>
      <c r="E11" s="16">
        <v>4</v>
      </c>
      <c r="F11" s="17">
        <v>3</v>
      </c>
      <c r="G11" s="48">
        <v>2</v>
      </c>
      <c r="H11" s="49">
        <v>3</v>
      </c>
      <c r="I11" s="52">
        <f t="shared" ref="I11:I25" si="0">(C11+D11)/2+(E11+F11)/2+(G11+H11)/2</f>
        <v>9</v>
      </c>
      <c r="J11" s="24">
        <f>C11*C8+D11*D8+E11*E8+F11*F8+G11*G8+H11*H8</f>
        <v>291</v>
      </c>
      <c r="K11" s="234">
        <v>450</v>
      </c>
    </row>
    <row r="12" spans="1:11">
      <c r="A12" s="14">
        <v>3</v>
      </c>
      <c r="B12" s="15" t="s">
        <v>74</v>
      </c>
      <c r="C12" s="123">
        <v>3</v>
      </c>
      <c r="D12" s="124">
        <v>3</v>
      </c>
      <c r="E12" s="16">
        <v>3</v>
      </c>
      <c r="F12" s="17">
        <v>3</v>
      </c>
      <c r="G12" s="48"/>
      <c r="H12" s="49"/>
      <c r="I12" s="52">
        <f t="shared" si="0"/>
        <v>6</v>
      </c>
      <c r="J12" s="24">
        <f>C12*C8+D12*D8+E12*E8+F12*F8+G12*G8+H12*H8</f>
        <v>204</v>
      </c>
      <c r="K12" s="235"/>
    </row>
    <row r="13" spans="1:11">
      <c r="A13" s="9">
        <v>4</v>
      </c>
      <c r="B13" s="15" t="s">
        <v>11</v>
      </c>
      <c r="C13" s="123">
        <v>1</v>
      </c>
      <c r="D13" s="124">
        <v>1</v>
      </c>
      <c r="E13" s="16"/>
      <c r="F13" s="17"/>
      <c r="G13" s="48"/>
      <c r="H13" s="49"/>
      <c r="I13" s="52">
        <f t="shared" si="0"/>
        <v>1</v>
      </c>
      <c r="J13" s="24">
        <f>C13*C8+D13*D8+E13*E8+F13*F8+G13*G8+H13*H8</f>
        <v>34</v>
      </c>
      <c r="K13" s="165">
        <v>30</v>
      </c>
    </row>
    <row r="14" spans="1:11">
      <c r="A14" s="14">
        <v>5</v>
      </c>
      <c r="B14" s="15" t="s">
        <v>9</v>
      </c>
      <c r="C14" s="123">
        <v>2</v>
      </c>
      <c r="D14" s="124">
        <v>2</v>
      </c>
      <c r="E14" s="16"/>
      <c r="F14" s="17"/>
      <c r="G14" s="48"/>
      <c r="H14" s="49"/>
      <c r="I14" s="52">
        <f t="shared" si="0"/>
        <v>2</v>
      </c>
      <c r="J14" s="24">
        <f>C14*C8+D14*D8+E14*E8+F14*F8+G14*G8+H14*H8</f>
        <v>68</v>
      </c>
      <c r="K14" s="39">
        <v>60</v>
      </c>
    </row>
    <row r="15" spans="1:11">
      <c r="A15" s="14">
        <v>6</v>
      </c>
      <c r="B15" s="15" t="s">
        <v>10</v>
      </c>
      <c r="C15" s="123">
        <v>1</v>
      </c>
      <c r="D15" s="124">
        <v>1</v>
      </c>
      <c r="E15" s="16"/>
      <c r="F15" s="17"/>
      <c r="G15" s="48"/>
      <c r="H15" s="49"/>
      <c r="I15" s="52">
        <f t="shared" si="0"/>
        <v>1</v>
      </c>
      <c r="J15" s="24">
        <f>C15*C8+D15*D8+E15*E8+F15*F8+G15*G8+H15*H8</f>
        <v>34</v>
      </c>
      <c r="K15" s="39">
        <v>30</v>
      </c>
    </row>
    <row r="16" spans="1:11">
      <c r="A16" s="9">
        <v>7</v>
      </c>
      <c r="B16" s="15" t="s">
        <v>16</v>
      </c>
      <c r="C16" s="123">
        <v>2</v>
      </c>
      <c r="D16" s="124">
        <v>2</v>
      </c>
      <c r="E16" s="16"/>
      <c r="F16" s="17"/>
      <c r="G16" s="48"/>
      <c r="H16" s="49"/>
      <c r="I16" s="52">
        <f t="shared" si="0"/>
        <v>2</v>
      </c>
      <c r="J16" s="24">
        <f>C16*C8+D16*D8+E16*E8+F16*F8+G16*G8+H16*H8</f>
        <v>68</v>
      </c>
      <c r="K16" s="39">
        <v>60</v>
      </c>
    </row>
    <row r="17" spans="1:11">
      <c r="A17" s="14">
        <v>8</v>
      </c>
      <c r="B17" s="15" t="s">
        <v>15</v>
      </c>
      <c r="C17" s="123">
        <v>1</v>
      </c>
      <c r="D17" s="124">
        <v>1</v>
      </c>
      <c r="E17" s="16"/>
      <c r="F17" s="17"/>
      <c r="G17" s="48"/>
      <c r="H17" s="49"/>
      <c r="I17" s="52">
        <f t="shared" si="0"/>
        <v>1</v>
      </c>
      <c r="J17" s="24">
        <f>C17*C8+D17*D8+E17*E8+F17*F8+G17*G8+H17*H8</f>
        <v>34</v>
      </c>
      <c r="K17" s="39">
        <v>30</v>
      </c>
    </row>
    <row r="18" spans="1:11">
      <c r="A18" s="14">
        <v>9</v>
      </c>
      <c r="B18" s="15" t="s">
        <v>14</v>
      </c>
      <c r="C18" s="123">
        <v>1</v>
      </c>
      <c r="D18" s="124">
        <v>1</v>
      </c>
      <c r="E18" s="16"/>
      <c r="F18" s="17"/>
      <c r="G18" s="48"/>
      <c r="H18" s="49"/>
      <c r="I18" s="52">
        <f t="shared" si="0"/>
        <v>1</v>
      </c>
      <c r="J18" s="24">
        <f>C18*C8+D18*D8+E18*E8+F18*F8+G18*G8+H18*H8</f>
        <v>34</v>
      </c>
      <c r="K18" s="39">
        <v>30</v>
      </c>
    </row>
    <row r="19" spans="1:11">
      <c r="A19" s="9">
        <v>10</v>
      </c>
      <c r="B19" s="15" t="s">
        <v>13</v>
      </c>
      <c r="C19" s="123">
        <v>1</v>
      </c>
      <c r="D19" s="124">
        <v>1</v>
      </c>
      <c r="E19" s="16"/>
      <c r="F19" s="17"/>
      <c r="G19" s="48"/>
      <c r="H19" s="49"/>
      <c r="I19" s="52">
        <f t="shared" si="0"/>
        <v>1</v>
      </c>
      <c r="J19" s="24">
        <f>C19*C8+D19*D8+E19*E8+F19*F8+G19*G8+H19*H8</f>
        <v>34</v>
      </c>
      <c r="K19" s="39">
        <v>30</v>
      </c>
    </row>
    <row r="20" spans="1:11">
      <c r="A20" s="14">
        <v>11</v>
      </c>
      <c r="B20" s="15" t="s">
        <v>23</v>
      </c>
      <c r="C20" s="123">
        <v>1</v>
      </c>
      <c r="D20" s="124">
        <v>1</v>
      </c>
      <c r="E20" s="16"/>
      <c r="F20" s="17"/>
      <c r="G20" s="48"/>
      <c r="H20" s="49"/>
      <c r="I20" s="52">
        <f t="shared" si="0"/>
        <v>1</v>
      </c>
      <c r="J20" s="24">
        <f>C20*C8+D20*D8+E20*E8+F20*F8+G20*G8+H20*H8</f>
        <v>34</v>
      </c>
      <c r="K20" s="39">
        <v>30</v>
      </c>
    </row>
    <row r="21" spans="1:11">
      <c r="A21" s="14">
        <v>12</v>
      </c>
      <c r="B21" s="15" t="s">
        <v>12</v>
      </c>
      <c r="C21" s="123">
        <v>3</v>
      </c>
      <c r="D21" s="124">
        <v>3</v>
      </c>
      <c r="E21" s="16">
        <v>3</v>
      </c>
      <c r="F21" s="17">
        <v>4</v>
      </c>
      <c r="G21" s="48">
        <v>5</v>
      </c>
      <c r="H21" s="49">
        <v>5</v>
      </c>
      <c r="I21" s="52">
        <f t="shared" si="0"/>
        <v>11.5</v>
      </c>
      <c r="J21" s="24">
        <f>C21*C8+D21*D8+E21*E8+F21*F8+G21*G8+H21*H8</f>
        <v>361</v>
      </c>
      <c r="K21" s="39">
        <v>300</v>
      </c>
    </row>
    <row r="22" spans="1:11">
      <c r="A22" s="9">
        <v>13</v>
      </c>
      <c r="B22" s="15" t="s">
        <v>24</v>
      </c>
      <c r="C22" s="123">
        <v>1</v>
      </c>
      <c r="D22" s="124">
        <v>1</v>
      </c>
      <c r="E22" s="16"/>
      <c r="F22" s="17"/>
      <c r="G22" s="48"/>
      <c r="H22" s="49"/>
      <c r="I22" s="52">
        <f t="shared" si="0"/>
        <v>1</v>
      </c>
      <c r="J22" s="24">
        <f>C22*C8+D22*D8+E22*E8+F22*F8+G22*G8+H22*H8</f>
        <v>34</v>
      </c>
      <c r="K22" s="39">
        <v>30</v>
      </c>
    </row>
    <row r="23" spans="1:11">
      <c r="A23" s="14">
        <v>14</v>
      </c>
      <c r="B23" s="15" t="s">
        <v>17</v>
      </c>
      <c r="C23" s="123">
        <v>3</v>
      </c>
      <c r="D23" s="124">
        <v>3</v>
      </c>
      <c r="E23" s="16">
        <v>3</v>
      </c>
      <c r="F23" s="17">
        <v>3</v>
      </c>
      <c r="G23" s="48">
        <v>3</v>
      </c>
      <c r="H23" s="49">
        <v>3</v>
      </c>
      <c r="I23" s="52">
        <f t="shared" si="0"/>
        <v>9</v>
      </c>
      <c r="J23" s="24">
        <f>C23*C8+D23*D8+E23*E8+F23*F8+G23*G8+H23*H8</f>
        <v>288</v>
      </c>
      <c r="K23" s="39">
        <v>270</v>
      </c>
    </row>
    <row r="24" spans="1:11">
      <c r="A24" s="14">
        <v>15</v>
      </c>
      <c r="B24" s="15" t="s">
        <v>25</v>
      </c>
      <c r="C24" s="123">
        <v>1</v>
      </c>
      <c r="D24" s="124">
        <v>1</v>
      </c>
      <c r="E24" s="16"/>
      <c r="F24" s="17"/>
      <c r="G24" s="48"/>
      <c r="H24" s="49"/>
      <c r="I24" s="52">
        <f t="shared" si="0"/>
        <v>1</v>
      </c>
      <c r="J24" s="24">
        <f>C24*C8+D24*D8+E24*E8+F24*F8+G24*G8+H24*H8</f>
        <v>34</v>
      </c>
      <c r="K24" s="39">
        <v>30</v>
      </c>
    </row>
    <row r="25" spans="1:11" ht="15" thickBot="1">
      <c r="A25" s="9">
        <v>16</v>
      </c>
      <c r="B25" s="20" t="s">
        <v>70</v>
      </c>
      <c r="C25" s="125">
        <v>1</v>
      </c>
      <c r="D25" s="126">
        <v>1</v>
      </c>
      <c r="E25" s="21">
        <v>1</v>
      </c>
      <c r="F25" s="22">
        <v>1</v>
      </c>
      <c r="G25" s="50">
        <v>1</v>
      </c>
      <c r="H25" s="51">
        <v>1</v>
      </c>
      <c r="I25" s="52">
        <f t="shared" si="0"/>
        <v>3</v>
      </c>
      <c r="J25" s="24">
        <f>C25*C8+D25*D8+E25*E8+F25*F8+G25*G8+H25*H8</f>
        <v>96</v>
      </c>
      <c r="K25" s="40">
        <v>90</v>
      </c>
    </row>
    <row r="26" spans="1:11" ht="15" thickBot="1">
      <c r="A26" s="207" t="s">
        <v>18</v>
      </c>
      <c r="B26" s="208"/>
      <c r="C26" s="57">
        <f t="shared" ref="C26:H26" si="1">SUM(C10:C25)</f>
        <v>30</v>
      </c>
      <c r="D26" s="57">
        <f t="shared" si="1"/>
        <v>30</v>
      </c>
      <c r="E26" s="8">
        <f t="shared" si="1"/>
        <v>17</v>
      </c>
      <c r="F26" s="8">
        <f t="shared" si="1"/>
        <v>17</v>
      </c>
      <c r="G26" s="66">
        <f t="shared" si="1"/>
        <v>15</v>
      </c>
      <c r="H26" s="66">
        <f t="shared" si="1"/>
        <v>16</v>
      </c>
      <c r="I26" s="53">
        <f>(C26+D26)/2+(E26+F26)/2+(G26+H26)/2</f>
        <v>62.5</v>
      </c>
      <c r="J26" s="35">
        <f>SUM(J10:J25)</f>
        <v>2032</v>
      </c>
      <c r="K26" s="41">
        <f>SUM(K10:K25)</f>
        <v>1830</v>
      </c>
    </row>
    <row r="27" spans="1:11" ht="15" thickBot="1">
      <c r="A27" s="240" t="s">
        <v>56</v>
      </c>
      <c r="B27" s="241"/>
      <c r="C27" s="241"/>
      <c r="D27" s="241"/>
      <c r="E27" s="210"/>
      <c r="F27" s="210"/>
      <c r="G27" s="241"/>
      <c r="H27" s="241"/>
      <c r="I27" s="210"/>
      <c r="J27" s="210"/>
      <c r="K27" s="211"/>
    </row>
    <row r="28" spans="1:11">
      <c r="A28" s="80">
        <v>17</v>
      </c>
      <c r="B28" s="110" t="s">
        <v>14</v>
      </c>
      <c r="C28" s="63"/>
      <c r="D28" s="69"/>
      <c r="E28" s="34">
        <v>4</v>
      </c>
      <c r="F28" s="33">
        <v>4</v>
      </c>
      <c r="G28" s="46">
        <v>5</v>
      </c>
      <c r="H28" s="47">
        <v>5</v>
      </c>
      <c r="I28" s="74">
        <f t="shared" ref="I28:I31" si="2">(C28+D28)/2+(E28+F28)/2+(G28+H28)/2</f>
        <v>9</v>
      </c>
      <c r="J28" s="24">
        <f>C28*C8+D28*D8+E28*E8+F28*F8+G28*G8+H28*H8</f>
        <v>276</v>
      </c>
      <c r="K28" s="80">
        <v>240</v>
      </c>
    </row>
    <row r="29" spans="1:11">
      <c r="A29" s="82">
        <v>18</v>
      </c>
      <c r="B29" s="112" t="s">
        <v>13</v>
      </c>
      <c r="C29" s="71"/>
      <c r="D29" s="72"/>
      <c r="E29" s="18">
        <v>4</v>
      </c>
      <c r="F29" s="17">
        <v>4</v>
      </c>
      <c r="G29" s="48">
        <v>5</v>
      </c>
      <c r="H29" s="49">
        <v>5</v>
      </c>
      <c r="I29" s="75">
        <f>(C29+D29)/2+(E29+F29)/2+(G29+H29)/2</f>
        <v>9</v>
      </c>
      <c r="J29" s="61">
        <f>C29*C8+D29*D8+E29*E8+F29*F8+G29*G8+H29*H8</f>
        <v>276</v>
      </c>
      <c r="K29" s="14">
        <v>240</v>
      </c>
    </row>
    <row r="30" spans="1:11">
      <c r="A30" s="102">
        <v>19</v>
      </c>
      <c r="B30" s="108" t="s">
        <v>12</v>
      </c>
      <c r="C30" s="132"/>
      <c r="D30" s="133"/>
      <c r="E30" s="18">
        <v>4</v>
      </c>
      <c r="F30" s="17">
        <v>4</v>
      </c>
      <c r="G30" s="48">
        <v>2</v>
      </c>
      <c r="H30" s="49">
        <v>2</v>
      </c>
      <c r="I30" s="75">
        <f t="shared" si="2"/>
        <v>6</v>
      </c>
      <c r="J30" s="61">
        <f>C30*C8+D30*D8+E30*E8+F30*F8+G30*G8+H30*H8</f>
        <v>192</v>
      </c>
      <c r="K30" s="81">
        <v>180</v>
      </c>
    </row>
    <row r="31" spans="1:11" ht="15" thickBot="1">
      <c r="A31" s="83">
        <v>20</v>
      </c>
      <c r="B31" s="111" t="s">
        <v>37</v>
      </c>
      <c r="C31" s="65"/>
      <c r="D31" s="73"/>
      <c r="E31" s="18">
        <v>3</v>
      </c>
      <c r="F31" s="17">
        <v>3</v>
      </c>
      <c r="G31" s="50">
        <v>2</v>
      </c>
      <c r="H31" s="51">
        <v>1</v>
      </c>
      <c r="I31" s="76">
        <f t="shared" si="2"/>
        <v>4.5</v>
      </c>
      <c r="J31" s="61">
        <f>C31*C8+D31*D8+E31*E8+F31*F8+G31*G8+H31*H8</f>
        <v>144</v>
      </c>
      <c r="K31" s="19">
        <v>120</v>
      </c>
    </row>
    <row r="32" spans="1:11" ht="15" thickBot="1">
      <c r="A32" s="192" t="s">
        <v>26</v>
      </c>
      <c r="B32" s="193"/>
      <c r="C32" s="68">
        <f t="shared" ref="C32:H32" si="3">SUM(C28:C31)</f>
        <v>0</v>
      </c>
      <c r="D32" s="68">
        <f t="shared" si="3"/>
        <v>0</v>
      </c>
      <c r="E32" s="25">
        <f t="shared" si="3"/>
        <v>15</v>
      </c>
      <c r="F32" s="25">
        <f t="shared" si="3"/>
        <v>15</v>
      </c>
      <c r="G32" s="77">
        <f t="shared" si="3"/>
        <v>14</v>
      </c>
      <c r="H32" s="77">
        <f t="shared" si="3"/>
        <v>13</v>
      </c>
      <c r="I32" s="62">
        <f>SUM(I28:I31)-7</f>
        <v>21.5</v>
      </c>
      <c r="J32" s="25">
        <f>SUM( J28:J31)</f>
        <v>888</v>
      </c>
      <c r="K32" s="100">
        <v>870</v>
      </c>
    </row>
    <row r="33" spans="1:11" ht="15" thickBot="1">
      <c r="A33" s="242" t="s">
        <v>27</v>
      </c>
      <c r="B33" s="243"/>
      <c r="C33" s="59">
        <f t="shared" ref="C33:H33" si="4">C26+C32</f>
        <v>30</v>
      </c>
      <c r="D33" s="59">
        <f t="shared" si="4"/>
        <v>30</v>
      </c>
      <c r="E33" s="59">
        <f t="shared" si="4"/>
        <v>32</v>
      </c>
      <c r="F33" s="59">
        <f t="shared" si="4"/>
        <v>32</v>
      </c>
      <c r="G33" s="59">
        <f t="shared" si="4"/>
        <v>29</v>
      </c>
      <c r="H33" s="59">
        <f t="shared" si="4"/>
        <v>29</v>
      </c>
      <c r="I33" s="244">
        <f>(C33+D33)/2+(E33+F33)/2+(G33+H33)/2</f>
        <v>91</v>
      </c>
      <c r="J33" s="246">
        <f>C33*C8+D33*D8+E33*E8+F33*F8+G33*G8+H33*H8</f>
        <v>2920</v>
      </c>
      <c r="K33" s="248">
        <v>2700</v>
      </c>
    </row>
    <row r="34" spans="1:11" ht="15" thickBot="1">
      <c r="A34" s="212"/>
      <c r="B34" s="213"/>
      <c r="C34" s="214">
        <f>(C33+D33)/2</f>
        <v>30</v>
      </c>
      <c r="D34" s="215"/>
      <c r="E34" s="216">
        <f>(E33+F33)/2</f>
        <v>32</v>
      </c>
      <c r="F34" s="217"/>
      <c r="G34" s="218">
        <f>(G33+H33)/2</f>
        <v>29</v>
      </c>
      <c r="H34" s="219"/>
      <c r="I34" s="245"/>
      <c r="J34" s="247"/>
      <c r="K34" s="249"/>
    </row>
    <row r="35" spans="1:11">
      <c r="A35" s="26">
        <v>1</v>
      </c>
      <c r="B35" s="27" t="s">
        <v>28</v>
      </c>
      <c r="C35" s="130">
        <v>1</v>
      </c>
      <c r="D35" s="122"/>
      <c r="E35" s="11">
        <v>1</v>
      </c>
      <c r="F35" s="12"/>
      <c r="G35" s="46">
        <v>1</v>
      </c>
      <c r="H35" s="47"/>
      <c r="I35" s="54">
        <f>(C35+D35)/2+(E35+F35)/2+(G35+H35)/2</f>
        <v>1.5</v>
      </c>
      <c r="J35" s="13">
        <f>C35*C8+D35*D8+E35*E8+F35*F8+G35*G8+H35*H8</f>
        <v>48</v>
      </c>
      <c r="K35" s="36">
        <v>48</v>
      </c>
    </row>
    <row r="36" spans="1:11" ht="15" thickBot="1">
      <c r="A36" s="28">
        <v>2</v>
      </c>
      <c r="B36" s="29" t="s">
        <v>19</v>
      </c>
      <c r="C36" s="131">
        <v>2</v>
      </c>
      <c r="D36" s="126">
        <v>2</v>
      </c>
      <c r="E36" s="21">
        <v>2</v>
      </c>
      <c r="F36" s="22">
        <v>2</v>
      </c>
      <c r="G36" s="50">
        <v>2</v>
      </c>
      <c r="H36" s="51">
        <v>2</v>
      </c>
      <c r="I36" s="55">
        <f>(C36+D36)/2+(E36+F36)/2+(G36+H36)/2</f>
        <v>6</v>
      </c>
      <c r="J36" s="23">
        <f>C36*C8+D36*D8+E36*E8+F36*F8+G36*G8+H36*H8</f>
        <v>192</v>
      </c>
      <c r="K36" s="37">
        <v>192</v>
      </c>
    </row>
    <row r="37" spans="1:11" ht="15" thickBot="1">
      <c r="A37" s="220" t="s">
        <v>31</v>
      </c>
      <c r="B37" s="221"/>
      <c r="C37" s="218">
        <f>(C33+D33+C35+D35+C36+D36)/2</f>
        <v>32.5</v>
      </c>
      <c r="D37" s="236"/>
      <c r="E37" s="216">
        <f>(E33+F33+E35+F35+E36+F36)/2</f>
        <v>34.5</v>
      </c>
      <c r="F37" s="237"/>
      <c r="G37" s="238">
        <f>(G33+H33+G35+H35+G36+H36)/2</f>
        <v>31.5</v>
      </c>
      <c r="H37" s="239"/>
      <c r="I37" s="56">
        <f>C37+E37+G37</f>
        <v>98.5</v>
      </c>
      <c r="J37" s="31">
        <f>C37*(C8+D8)+E37*(E8+F8)+G37*(G8+H8)</f>
        <v>3160</v>
      </c>
      <c r="K37" s="30">
        <v>2992</v>
      </c>
    </row>
  </sheetData>
  <mergeCells count="28">
    <mergeCell ref="A37:B37"/>
    <mergeCell ref="C37:D37"/>
    <mergeCell ref="E37:F37"/>
    <mergeCell ref="G37:H37"/>
    <mergeCell ref="A27:K27"/>
    <mergeCell ref="A32:B32"/>
    <mergeCell ref="A33:B34"/>
    <mergeCell ref="I33:I34"/>
    <mergeCell ref="J33:J34"/>
    <mergeCell ref="K33:K34"/>
    <mergeCell ref="C34:D34"/>
    <mergeCell ref="E34:F34"/>
    <mergeCell ref="G34:H34"/>
    <mergeCell ref="A26:B26"/>
    <mergeCell ref="A1:K1"/>
    <mergeCell ref="A2:K2"/>
    <mergeCell ref="A3:K3"/>
    <mergeCell ref="A4:B4"/>
    <mergeCell ref="A5:D5"/>
    <mergeCell ref="C6:D6"/>
    <mergeCell ref="E6:F6"/>
    <mergeCell ref="G6:H6"/>
    <mergeCell ref="I6:K6"/>
    <mergeCell ref="I7:I9"/>
    <mergeCell ref="J7:J9"/>
    <mergeCell ref="K7:K9"/>
    <mergeCell ref="C9:H9"/>
    <mergeCell ref="K11:K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A4" sqref="A4:B4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6" width="3.375" customWidth="1"/>
    <col min="7" max="7" width="3.5" customWidth="1"/>
    <col min="8" max="8" width="3.875" customWidth="1"/>
    <col min="9" max="9" width="4.75" customWidth="1"/>
    <col min="10" max="10" width="5.375" customWidth="1"/>
    <col min="11" max="11" width="5.125" customWidth="1"/>
  </cols>
  <sheetData>
    <row r="1" spans="1:11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>
      <c r="A2" s="194" t="s">
        <v>41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>
      <c r="A3" s="195" t="s">
        <v>57</v>
      </c>
      <c r="B3" s="195"/>
      <c r="C3" s="195"/>
      <c r="D3" s="195"/>
      <c r="E3" s="195"/>
      <c r="F3" s="195"/>
      <c r="G3" s="195"/>
      <c r="H3" s="195"/>
      <c r="I3" s="196"/>
      <c r="J3" s="196"/>
      <c r="K3" s="196"/>
    </row>
    <row r="4" spans="1:11">
      <c r="A4" s="197" t="s">
        <v>111</v>
      </c>
      <c r="B4" s="197"/>
      <c r="C4" s="163"/>
      <c r="D4" s="163"/>
      <c r="E4" s="163"/>
      <c r="F4" s="163"/>
      <c r="G4" s="163"/>
      <c r="H4" s="163"/>
      <c r="I4" s="164"/>
      <c r="J4" s="164"/>
      <c r="K4" s="164"/>
    </row>
    <row r="5" spans="1:11" ht="15" thickBot="1">
      <c r="A5" s="198" t="s">
        <v>92</v>
      </c>
      <c r="B5" s="198"/>
      <c r="C5" s="199"/>
      <c r="D5" s="199"/>
      <c r="E5" s="4" t="s">
        <v>20</v>
      </c>
      <c r="F5" s="1"/>
      <c r="G5" s="167" t="s">
        <v>2</v>
      </c>
      <c r="H5" s="167" t="s">
        <v>112</v>
      </c>
      <c r="I5" s="167" t="s">
        <v>21</v>
      </c>
      <c r="J5" s="167"/>
      <c r="K5" s="4"/>
    </row>
    <row r="6" spans="1:11" ht="15" thickBot="1">
      <c r="A6" s="6"/>
      <c r="B6" s="135" t="s">
        <v>29</v>
      </c>
      <c r="C6" s="200" t="s">
        <v>2</v>
      </c>
      <c r="D6" s="201"/>
      <c r="E6" s="202" t="s">
        <v>3</v>
      </c>
      <c r="F6" s="203"/>
      <c r="G6" s="204" t="s">
        <v>4</v>
      </c>
      <c r="H6" s="205"/>
      <c r="I6" s="222" t="s">
        <v>30</v>
      </c>
      <c r="J6" s="223"/>
      <c r="K6" s="224"/>
    </row>
    <row r="7" spans="1:11" ht="15" thickBot="1">
      <c r="A7" s="5"/>
      <c r="B7" s="136" t="s">
        <v>68</v>
      </c>
      <c r="C7" s="117" t="s">
        <v>2</v>
      </c>
      <c r="D7" s="118" t="s">
        <v>3</v>
      </c>
      <c r="E7" s="2" t="s">
        <v>2</v>
      </c>
      <c r="F7" s="3" t="s">
        <v>3</v>
      </c>
      <c r="G7" s="42" t="s">
        <v>2</v>
      </c>
      <c r="H7" s="43" t="s">
        <v>3</v>
      </c>
      <c r="I7" s="225" t="s">
        <v>33</v>
      </c>
      <c r="J7" s="228" t="s">
        <v>34</v>
      </c>
      <c r="K7" s="231" t="s">
        <v>32</v>
      </c>
    </row>
    <row r="8" spans="1:11" ht="15" thickBot="1">
      <c r="A8" s="5"/>
      <c r="B8" s="136" t="s">
        <v>5</v>
      </c>
      <c r="C8" s="119">
        <v>17</v>
      </c>
      <c r="D8" s="120">
        <v>17</v>
      </c>
      <c r="E8" s="89">
        <v>17</v>
      </c>
      <c r="F8" s="32">
        <v>17</v>
      </c>
      <c r="G8" s="44">
        <v>14</v>
      </c>
      <c r="H8" s="45">
        <v>14</v>
      </c>
      <c r="I8" s="226"/>
      <c r="J8" s="229"/>
      <c r="K8" s="232"/>
    </row>
    <row r="9" spans="1:11" ht="15" thickBot="1">
      <c r="A9" s="7" t="s">
        <v>0</v>
      </c>
      <c r="B9" s="137" t="s">
        <v>1</v>
      </c>
      <c r="C9" s="206" t="s">
        <v>6</v>
      </c>
      <c r="D9" s="206"/>
      <c r="E9" s="206"/>
      <c r="F9" s="206"/>
      <c r="G9" s="206"/>
      <c r="H9" s="206"/>
      <c r="I9" s="227"/>
      <c r="J9" s="230"/>
      <c r="K9" s="233"/>
    </row>
    <row r="10" spans="1:11">
      <c r="A10" s="9">
        <v>1</v>
      </c>
      <c r="B10" s="10" t="s">
        <v>7</v>
      </c>
      <c r="C10" s="121">
        <v>5</v>
      </c>
      <c r="D10" s="122">
        <v>5</v>
      </c>
      <c r="E10" s="11">
        <v>4</v>
      </c>
      <c r="F10" s="12">
        <v>4</v>
      </c>
      <c r="G10" s="46">
        <v>4</v>
      </c>
      <c r="H10" s="47">
        <v>4</v>
      </c>
      <c r="I10" s="52">
        <f>(C10+D10)/2+(E10+F10)/2+(G10+H10)/2</f>
        <v>13</v>
      </c>
      <c r="J10" s="24">
        <f>C10*C8+D10*D8+E10*E8+F10*F8+G10*G8+H10*H8</f>
        <v>418</v>
      </c>
      <c r="K10" s="38">
        <v>360</v>
      </c>
    </row>
    <row r="11" spans="1:11">
      <c r="A11" s="14">
        <v>2</v>
      </c>
      <c r="B11" s="15" t="s">
        <v>8</v>
      </c>
      <c r="C11" s="123">
        <v>3</v>
      </c>
      <c r="D11" s="124">
        <v>3</v>
      </c>
      <c r="E11" s="16">
        <v>3</v>
      </c>
      <c r="F11" s="17">
        <v>3</v>
      </c>
      <c r="G11" s="48">
        <v>2</v>
      </c>
      <c r="H11" s="49">
        <v>2</v>
      </c>
      <c r="I11" s="52">
        <f t="shared" ref="I11:I25" si="0">(C11+D11)/2+(E11+F11)/2+(G11+H11)/2</f>
        <v>8</v>
      </c>
      <c r="J11" s="24">
        <f>C11*C8+D11*D8+E11*E8+F11*F8+G11*G8+H11*H8</f>
        <v>260</v>
      </c>
      <c r="K11" s="234">
        <v>450</v>
      </c>
    </row>
    <row r="12" spans="1:11">
      <c r="A12" s="14">
        <v>3</v>
      </c>
      <c r="B12" s="15" t="s">
        <v>54</v>
      </c>
      <c r="C12" s="123">
        <v>3</v>
      </c>
      <c r="D12" s="124">
        <v>3</v>
      </c>
      <c r="E12" s="16">
        <v>3</v>
      </c>
      <c r="F12" s="17">
        <v>3</v>
      </c>
      <c r="G12" s="48"/>
      <c r="H12" s="49"/>
      <c r="I12" s="52">
        <f t="shared" si="0"/>
        <v>6</v>
      </c>
      <c r="J12" s="24">
        <f>C12*C8+D12*D8+E12*E8+F12*F8+G12*G8+H12*H8</f>
        <v>204</v>
      </c>
      <c r="K12" s="235"/>
    </row>
    <row r="13" spans="1:11">
      <c r="A13" s="9">
        <v>4</v>
      </c>
      <c r="B13" s="15" t="s">
        <v>11</v>
      </c>
      <c r="C13" s="123">
        <v>1</v>
      </c>
      <c r="D13" s="124">
        <v>1</v>
      </c>
      <c r="E13" s="16"/>
      <c r="F13" s="17"/>
      <c r="G13" s="48"/>
      <c r="H13" s="49"/>
      <c r="I13" s="52">
        <f t="shared" si="0"/>
        <v>1</v>
      </c>
      <c r="J13" s="24">
        <f>C13*C8+D13*D8+E13*E8+F13*F8+G13*G8+H13*H8</f>
        <v>34</v>
      </c>
      <c r="K13" s="165">
        <v>30</v>
      </c>
    </row>
    <row r="14" spans="1:11">
      <c r="A14" s="14">
        <v>5</v>
      </c>
      <c r="B14" s="15" t="s">
        <v>9</v>
      </c>
      <c r="C14" s="123">
        <v>2</v>
      </c>
      <c r="D14" s="124">
        <v>2</v>
      </c>
      <c r="E14" s="16"/>
      <c r="F14" s="17"/>
      <c r="G14" s="48"/>
      <c r="H14" s="49"/>
      <c r="I14" s="52">
        <f t="shared" si="0"/>
        <v>2</v>
      </c>
      <c r="J14" s="24">
        <f>C14*C8+D14*D8+E14*E8+F14*F8+G14*G8+H14*H8</f>
        <v>68</v>
      </c>
      <c r="K14" s="39">
        <v>60</v>
      </c>
    </row>
    <row r="15" spans="1:11">
      <c r="A15" s="14">
        <v>6</v>
      </c>
      <c r="B15" s="15" t="s">
        <v>10</v>
      </c>
      <c r="C15" s="123">
        <v>1</v>
      </c>
      <c r="D15" s="124">
        <v>1</v>
      </c>
      <c r="E15" s="16"/>
      <c r="F15" s="17"/>
      <c r="G15" s="48"/>
      <c r="H15" s="49"/>
      <c r="I15" s="52">
        <f t="shared" si="0"/>
        <v>1</v>
      </c>
      <c r="J15" s="24">
        <f>C15*C8+D15*D8+E15*E8+F15*F8+G15*G8+H15*H8</f>
        <v>34</v>
      </c>
      <c r="K15" s="39">
        <v>30</v>
      </c>
    </row>
    <row r="16" spans="1:11">
      <c r="A16" s="9">
        <v>7</v>
      </c>
      <c r="B16" s="15" t="s">
        <v>16</v>
      </c>
      <c r="C16" s="123">
        <v>2</v>
      </c>
      <c r="D16" s="124">
        <v>2</v>
      </c>
      <c r="E16" s="16"/>
      <c r="F16" s="17"/>
      <c r="G16" s="48"/>
      <c r="H16" s="49"/>
      <c r="I16" s="52">
        <f t="shared" si="0"/>
        <v>2</v>
      </c>
      <c r="J16" s="24">
        <f>C16*C8+D16*D8+E16*E8+F16*F8+G16*G8+H16*H8</f>
        <v>68</v>
      </c>
      <c r="K16" s="39">
        <v>60</v>
      </c>
    </row>
    <row r="17" spans="1:11">
      <c r="A17" s="14">
        <v>8</v>
      </c>
      <c r="B17" s="15" t="s">
        <v>15</v>
      </c>
      <c r="C17" s="123">
        <v>1</v>
      </c>
      <c r="D17" s="124">
        <v>1</v>
      </c>
      <c r="E17" s="16"/>
      <c r="F17" s="17"/>
      <c r="G17" s="48"/>
      <c r="H17" s="49"/>
      <c r="I17" s="52">
        <f t="shared" si="0"/>
        <v>1</v>
      </c>
      <c r="J17" s="24">
        <f>C17*C8+D17*D8+E17*E8+F17*F8+G17*G8+H17*H8</f>
        <v>34</v>
      </c>
      <c r="K17" s="39">
        <v>30</v>
      </c>
    </row>
    <row r="18" spans="1:11">
      <c r="A18" s="14">
        <v>9</v>
      </c>
      <c r="B18" s="15" t="s">
        <v>14</v>
      </c>
      <c r="C18" s="123">
        <v>1</v>
      </c>
      <c r="D18" s="124">
        <v>1</v>
      </c>
      <c r="E18" s="16"/>
      <c r="F18" s="17"/>
      <c r="G18" s="48"/>
      <c r="H18" s="49"/>
      <c r="I18" s="52">
        <f t="shared" si="0"/>
        <v>1</v>
      </c>
      <c r="J18" s="24">
        <f>C18*C8+D18*D8+E18*E8+F18*F8+G18*G8+H18*H8</f>
        <v>34</v>
      </c>
      <c r="K18" s="39">
        <v>30</v>
      </c>
    </row>
    <row r="19" spans="1:11">
      <c r="A19" s="9">
        <v>10</v>
      </c>
      <c r="B19" s="15" t="s">
        <v>13</v>
      </c>
      <c r="C19" s="123">
        <v>1</v>
      </c>
      <c r="D19" s="124">
        <v>1</v>
      </c>
      <c r="E19" s="16"/>
      <c r="F19" s="17"/>
      <c r="G19" s="48"/>
      <c r="H19" s="49"/>
      <c r="I19" s="52">
        <f t="shared" si="0"/>
        <v>1</v>
      </c>
      <c r="J19" s="24">
        <f>C19*C8+D19*D8+E19*E8+F19*F8+G19*G8+H19*H8</f>
        <v>34</v>
      </c>
      <c r="K19" s="39">
        <v>30</v>
      </c>
    </row>
    <row r="20" spans="1:11">
      <c r="A20" s="14">
        <v>11</v>
      </c>
      <c r="B20" s="15" t="s">
        <v>23</v>
      </c>
      <c r="C20" s="123">
        <v>1</v>
      </c>
      <c r="D20" s="124">
        <v>1</v>
      </c>
      <c r="E20" s="16"/>
      <c r="F20" s="17"/>
      <c r="G20" s="48"/>
      <c r="H20" s="49"/>
      <c r="I20" s="52">
        <f t="shared" si="0"/>
        <v>1</v>
      </c>
      <c r="J20" s="24">
        <f>C20*C8+D20*D8+E20*E8+F20*F8+G20*G8+H20*H8</f>
        <v>34</v>
      </c>
      <c r="K20" s="39">
        <v>30</v>
      </c>
    </row>
    <row r="21" spans="1:11">
      <c r="A21" s="14">
        <v>12</v>
      </c>
      <c r="B21" s="15" t="s">
        <v>12</v>
      </c>
      <c r="C21" s="123">
        <v>3</v>
      </c>
      <c r="D21" s="124">
        <v>3</v>
      </c>
      <c r="E21" s="16">
        <v>4</v>
      </c>
      <c r="F21" s="17">
        <v>4</v>
      </c>
      <c r="G21" s="48">
        <v>4</v>
      </c>
      <c r="H21" s="49">
        <v>4</v>
      </c>
      <c r="I21" s="52">
        <f t="shared" si="0"/>
        <v>11</v>
      </c>
      <c r="J21" s="24">
        <f>C21*C8+D21*D8+E21*E8+F21*F8+G21*G8+H21*H8</f>
        <v>350</v>
      </c>
      <c r="K21" s="39">
        <v>300</v>
      </c>
    </row>
    <row r="22" spans="1:11">
      <c r="A22" s="9">
        <v>13</v>
      </c>
      <c r="B22" s="15" t="s">
        <v>24</v>
      </c>
      <c r="C22" s="123">
        <v>1</v>
      </c>
      <c r="D22" s="124">
        <v>1</v>
      </c>
      <c r="E22" s="16"/>
      <c r="F22" s="17"/>
      <c r="G22" s="48"/>
      <c r="H22" s="49"/>
      <c r="I22" s="52">
        <f t="shared" si="0"/>
        <v>1</v>
      </c>
      <c r="J22" s="24">
        <f>C22*C8+D22*D8+E22*E8+F22*F8+G22*G8+H22*H8</f>
        <v>34</v>
      </c>
      <c r="K22" s="39">
        <v>30</v>
      </c>
    </row>
    <row r="23" spans="1:11">
      <c r="A23" s="14">
        <v>14</v>
      </c>
      <c r="B23" s="15" t="s">
        <v>17</v>
      </c>
      <c r="C23" s="123">
        <v>3</v>
      </c>
      <c r="D23" s="124">
        <v>3</v>
      </c>
      <c r="E23" s="16">
        <v>3</v>
      </c>
      <c r="F23" s="17">
        <v>3</v>
      </c>
      <c r="G23" s="48">
        <v>3</v>
      </c>
      <c r="H23" s="49">
        <v>3</v>
      </c>
      <c r="I23" s="52">
        <f t="shared" si="0"/>
        <v>9</v>
      </c>
      <c r="J23" s="24">
        <f>C23*C8+D23*D8+E23*E8+F23*F8+G23*G8+H23*H8</f>
        <v>288</v>
      </c>
      <c r="K23" s="39">
        <v>270</v>
      </c>
    </row>
    <row r="24" spans="1:11">
      <c r="A24" s="14">
        <v>15</v>
      </c>
      <c r="B24" s="15" t="s">
        <v>25</v>
      </c>
      <c r="C24" s="123">
        <v>1</v>
      </c>
      <c r="D24" s="124">
        <v>1</v>
      </c>
      <c r="E24" s="16"/>
      <c r="F24" s="17"/>
      <c r="G24" s="48"/>
      <c r="H24" s="49"/>
      <c r="I24" s="52">
        <f t="shared" si="0"/>
        <v>1</v>
      </c>
      <c r="J24" s="24">
        <f>C24*C8+D24*D8+E24*E8+F24*F8+G24*G8+H24*H8</f>
        <v>34</v>
      </c>
      <c r="K24" s="39">
        <v>30</v>
      </c>
    </row>
    <row r="25" spans="1:11" ht="15" thickBot="1">
      <c r="A25" s="9">
        <v>16</v>
      </c>
      <c r="B25" s="20" t="s">
        <v>70</v>
      </c>
      <c r="C25" s="125">
        <v>1</v>
      </c>
      <c r="D25" s="126">
        <v>1</v>
      </c>
      <c r="E25" s="21">
        <v>1</v>
      </c>
      <c r="F25" s="22">
        <v>1</v>
      </c>
      <c r="G25" s="50">
        <v>1</v>
      </c>
      <c r="H25" s="51">
        <v>1</v>
      </c>
      <c r="I25" s="52">
        <f t="shared" si="0"/>
        <v>3</v>
      </c>
      <c r="J25" s="24">
        <f>C25*C8+D25*D8+E25*E8+F25*F8+G25*G8+H25*H8</f>
        <v>96</v>
      </c>
      <c r="K25" s="40">
        <v>90</v>
      </c>
    </row>
    <row r="26" spans="1:11" ht="15" thickBot="1">
      <c r="A26" s="207" t="s">
        <v>18</v>
      </c>
      <c r="B26" s="208"/>
      <c r="C26" s="57">
        <f t="shared" ref="C26:H26" si="1">SUM(C10:C25)</f>
        <v>30</v>
      </c>
      <c r="D26" s="57">
        <f t="shared" si="1"/>
        <v>30</v>
      </c>
      <c r="E26" s="8">
        <f>SUM(E10:E25)</f>
        <v>18</v>
      </c>
      <c r="F26" s="8">
        <f t="shared" si="1"/>
        <v>18</v>
      </c>
      <c r="G26" s="66">
        <f t="shared" si="1"/>
        <v>14</v>
      </c>
      <c r="H26" s="66">
        <f t="shared" si="1"/>
        <v>14</v>
      </c>
      <c r="I26" s="53">
        <f>(C26+D26)/2+(E26+F26)/2+(G26+H26)/2</f>
        <v>62</v>
      </c>
      <c r="J26" s="35">
        <f>SUM(J10:J25)</f>
        <v>2024</v>
      </c>
      <c r="K26" s="41">
        <f>SUM(K10:K25)</f>
        <v>1830</v>
      </c>
    </row>
    <row r="27" spans="1:11" ht="15" thickBot="1">
      <c r="A27" s="209" t="s">
        <v>63</v>
      </c>
      <c r="B27" s="210"/>
      <c r="C27" s="210"/>
      <c r="D27" s="210"/>
      <c r="E27" s="241"/>
      <c r="F27" s="241"/>
      <c r="G27" s="210"/>
      <c r="H27" s="210"/>
      <c r="I27" s="241"/>
      <c r="J27" s="241"/>
      <c r="K27" s="211"/>
    </row>
    <row r="28" spans="1:11">
      <c r="A28" s="166">
        <v>17</v>
      </c>
      <c r="B28" s="115" t="s">
        <v>7</v>
      </c>
      <c r="C28" s="116"/>
      <c r="D28" s="145"/>
      <c r="E28" s="11">
        <v>4</v>
      </c>
      <c r="F28" s="84">
        <v>4</v>
      </c>
      <c r="G28" s="149">
        <v>4</v>
      </c>
      <c r="H28" s="150">
        <v>4</v>
      </c>
      <c r="I28" s="54">
        <f t="shared" ref="I28:I31" si="2">(C28+D28)/2+(E28+F28)/2+(G28+H28)/2</f>
        <v>8</v>
      </c>
      <c r="J28" s="13">
        <f>C28*C8+D28*D8+E28*E8+F28*F8+G28*G8+H28*H8</f>
        <v>248</v>
      </c>
      <c r="K28" s="148">
        <v>240</v>
      </c>
    </row>
    <row r="29" spans="1:11">
      <c r="A29" s="82">
        <v>18</v>
      </c>
      <c r="B29" s="112" t="s">
        <v>9</v>
      </c>
      <c r="C29" s="71"/>
      <c r="D29" s="146"/>
      <c r="E29" s="16">
        <v>5</v>
      </c>
      <c r="F29" s="87">
        <v>5</v>
      </c>
      <c r="G29" s="95">
        <v>6</v>
      </c>
      <c r="H29" s="140">
        <v>6</v>
      </c>
      <c r="I29" s="141">
        <f t="shared" si="2"/>
        <v>11</v>
      </c>
      <c r="J29" s="142">
        <f>C29*C8+D29*D8+E29*E8+F29*F8+G29*G8+H29*H8</f>
        <v>338</v>
      </c>
      <c r="K29" s="143">
        <v>240</v>
      </c>
    </row>
    <row r="30" spans="1:11">
      <c r="A30" s="107">
        <v>19</v>
      </c>
      <c r="B30" s="108" t="s">
        <v>8</v>
      </c>
      <c r="C30" s="91"/>
      <c r="D30" s="103"/>
      <c r="E30" s="16">
        <v>3</v>
      </c>
      <c r="F30" s="87">
        <v>3</v>
      </c>
      <c r="G30" s="96">
        <v>3</v>
      </c>
      <c r="H30" s="147">
        <v>3</v>
      </c>
      <c r="I30" s="141">
        <f t="shared" si="2"/>
        <v>6</v>
      </c>
      <c r="J30" s="142">
        <f>C30*C8+D30*D8+E30*E8+F30*F8+G30*G8+H30*H8</f>
        <v>186</v>
      </c>
      <c r="K30" s="143">
        <v>180</v>
      </c>
    </row>
    <row r="31" spans="1:11" ht="15" thickBot="1">
      <c r="A31" s="107">
        <v>21</v>
      </c>
      <c r="B31" s="144" t="s">
        <v>38</v>
      </c>
      <c r="C31" s="91"/>
      <c r="D31" s="103"/>
      <c r="E31" s="21">
        <v>2</v>
      </c>
      <c r="F31" s="98">
        <v>2</v>
      </c>
      <c r="G31" s="96">
        <v>2</v>
      </c>
      <c r="H31" s="147">
        <v>2</v>
      </c>
      <c r="I31" s="55">
        <f t="shared" si="2"/>
        <v>4</v>
      </c>
      <c r="J31" s="23">
        <f>C31*C8+D31*D8+E31*E8+F31*F8+G31*G8+H31*H8</f>
        <v>124</v>
      </c>
      <c r="K31" s="143">
        <v>120</v>
      </c>
    </row>
    <row r="32" spans="1:11" ht="15" thickBot="1">
      <c r="A32" s="250" t="s">
        <v>26</v>
      </c>
      <c r="B32" s="251"/>
      <c r="C32" s="104">
        <f>SUM(C27:C31)</f>
        <v>0</v>
      </c>
      <c r="D32" s="104">
        <f>SUM(D27:D31)</f>
        <v>0</v>
      </c>
      <c r="E32" s="97">
        <f t="shared" ref="E32:J32" si="3">E28+E29+E30+E31</f>
        <v>14</v>
      </c>
      <c r="F32" s="97">
        <f t="shared" si="3"/>
        <v>14</v>
      </c>
      <c r="G32" s="25">
        <f t="shared" si="3"/>
        <v>15</v>
      </c>
      <c r="H32" s="25">
        <f t="shared" si="3"/>
        <v>15</v>
      </c>
      <c r="I32" s="97">
        <f t="shared" si="3"/>
        <v>29</v>
      </c>
      <c r="J32" s="97">
        <f t="shared" si="3"/>
        <v>896</v>
      </c>
      <c r="K32" s="100">
        <v>870</v>
      </c>
    </row>
    <row r="33" spans="1:11" ht="15" thickBot="1">
      <c r="A33" s="242" t="s">
        <v>27</v>
      </c>
      <c r="B33" s="243"/>
      <c r="C33" s="59">
        <f t="shared" ref="C33:H33" si="4">C26+C32</f>
        <v>30</v>
      </c>
      <c r="D33" s="59">
        <f t="shared" si="4"/>
        <v>30</v>
      </c>
      <c r="E33" s="59">
        <f t="shared" si="4"/>
        <v>32</v>
      </c>
      <c r="F33" s="59">
        <f t="shared" si="4"/>
        <v>32</v>
      </c>
      <c r="G33" s="59">
        <f t="shared" si="4"/>
        <v>29</v>
      </c>
      <c r="H33" s="59">
        <f t="shared" si="4"/>
        <v>29</v>
      </c>
      <c r="I33" s="244">
        <f>(C33+D33)/2+(E33+F33)/2+(G33+H33)/2</f>
        <v>91</v>
      </c>
      <c r="J33" s="246">
        <f>C33*C8+D33*D8+E33*E8+F33*F8+G33*G8+H33*H8</f>
        <v>2920</v>
      </c>
      <c r="K33" s="248">
        <v>2700</v>
      </c>
    </row>
    <row r="34" spans="1:11" ht="15" thickBot="1">
      <c r="A34" s="212"/>
      <c r="B34" s="213"/>
      <c r="C34" s="214">
        <f>(C33+D33)/2</f>
        <v>30</v>
      </c>
      <c r="D34" s="215"/>
      <c r="E34" s="216">
        <f>(E33+F33)/2</f>
        <v>32</v>
      </c>
      <c r="F34" s="217"/>
      <c r="G34" s="218">
        <f>(G33+H33)/2</f>
        <v>29</v>
      </c>
      <c r="H34" s="219"/>
      <c r="I34" s="245"/>
      <c r="J34" s="247"/>
      <c r="K34" s="249"/>
    </row>
    <row r="35" spans="1:11">
      <c r="A35" s="26">
        <v>1</v>
      </c>
      <c r="B35" s="27" t="s">
        <v>28</v>
      </c>
      <c r="C35" s="130">
        <v>1</v>
      </c>
      <c r="D35" s="122"/>
      <c r="E35" s="11">
        <v>1</v>
      </c>
      <c r="F35" s="12"/>
      <c r="G35" s="46">
        <v>1</v>
      </c>
      <c r="H35" s="47"/>
      <c r="I35" s="54">
        <f>(C35+D35)/2+(E35+F35)/2+(G35+H35)/2</f>
        <v>1.5</v>
      </c>
      <c r="J35" s="13">
        <f>C35*C8+D35*D8+E35*E8+F35*F8+G35*G8+H35*H8</f>
        <v>48</v>
      </c>
      <c r="K35" s="36">
        <v>48</v>
      </c>
    </row>
    <row r="36" spans="1:11" ht="15" thickBot="1">
      <c r="A36" s="28">
        <v>2</v>
      </c>
      <c r="B36" s="29" t="s">
        <v>19</v>
      </c>
      <c r="C36" s="131">
        <v>2</v>
      </c>
      <c r="D36" s="126">
        <v>2</v>
      </c>
      <c r="E36" s="21">
        <v>2</v>
      </c>
      <c r="F36" s="22">
        <v>2</v>
      </c>
      <c r="G36" s="50">
        <v>2</v>
      </c>
      <c r="H36" s="51">
        <v>2</v>
      </c>
      <c r="I36" s="55">
        <f>(C36+D36)/2+(E36+F36)/2+(G36+H36)/2</f>
        <v>6</v>
      </c>
      <c r="J36" s="23">
        <f>C36*C8+D36*D8+E36*E8+F36*F8+G36*G8+H36*H8</f>
        <v>192</v>
      </c>
      <c r="K36" s="37">
        <v>192</v>
      </c>
    </row>
    <row r="37" spans="1:11" ht="15" thickBot="1">
      <c r="A37" s="220" t="s">
        <v>100</v>
      </c>
      <c r="B37" s="221"/>
      <c r="C37" s="218">
        <f>(C33+D33+C35+D35+C36+D36)/2</f>
        <v>32.5</v>
      </c>
      <c r="D37" s="236"/>
      <c r="E37" s="216">
        <f>(E33+F33+E35+F35+E36+F36)/2</f>
        <v>34.5</v>
      </c>
      <c r="F37" s="237"/>
      <c r="G37" s="238">
        <f>(G33+H33+G35+H35+G36+H36)/2</f>
        <v>31.5</v>
      </c>
      <c r="H37" s="239"/>
      <c r="I37" s="56">
        <f>C37+E37+G37</f>
        <v>98.5</v>
      </c>
      <c r="J37" s="31">
        <f>C37*(C8+D8)+E37*(E8+F8)+G37*(G8+H8)</f>
        <v>3160</v>
      </c>
      <c r="K37" s="30">
        <v>2992</v>
      </c>
    </row>
  </sheetData>
  <mergeCells count="28">
    <mergeCell ref="A37:B37"/>
    <mergeCell ref="C37:D37"/>
    <mergeCell ref="E37:F37"/>
    <mergeCell ref="G37:H37"/>
    <mergeCell ref="A27:K27"/>
    <mergeCell ref="A32:B32"/>
    <mergeCell ref="A33:B34"/>
    <mergeCell ref="I33:I34"/>
    <mergeCell ref="J33:J34"/>
    <mergeCell ref="K33:K34"/>
    <mergeCell ref="C34:D34"/>
    <mergeCell ref="E34:F34"/>
    <mergeCell ref="G34:H34"/>
    <mergeCell ref="A26:B26"/>
    <mergeCell ref="A1:K1"/>
    <mergeCell ref="A2:K2"/>
    <mergeCell ref="A3:K3"/>
    <mergeCell ref="A4:B4"/>
    <mergeCell ref="A5:D5"/>
    <mergeCell ref="C6:D6"/>
    <mergeCell ref="E6:F6"/>
    <mergeCell ref="G6:H6"/>
    <mergeCell ref="I6:K6"/>
    <mergeCell ref="I7:I9"/>
    <mergeCell ref="J7:J9"/>
    <mergeCell ref="K7:K9"/>
    <mergeCell ref="C9:H9"/>
    <mergeCell ref="K11:K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7"/>
  <sheetViews>
    <sheetView workbookViewId="0">
      <selection activeCell="N17" sqref="N17"/>
    </sheetView>
  </sheetViews>
  <sheetFormatPr defaultRowHeight="14.25"/>
  <cols>
    <col min="1" max="1" width="3.625" customWidth="1"/>
    <col min="2" max="2" width="31.875" customWidth="1"/>
    <col min="3" max="3" width="3.875" customWidth="1"/>
    <col min="4" max="4" width="3.75" customWidth="1"/>
    <col min="5" max="6" width="3.375" customWidth="1"/>
    <col min="7" max="7" width="3.5" customWidth="1"/>
    <col min="8" max="8" width="3.875" customWidth="1"/>
    <col min="9" max="9" width="4.75" customWidth="1"/>
    <col min="10" max="10" width="5.375" customWidth="1"/>
    <col min="11" max="11" width="5.125" customWidth="1"/>
  </cols>
  <sheetData>
    <row r="1" spans="1:11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>
      <c r="A2" s="194" t="s">
        <v>41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>
      <c r="A3" s="195" t="s">
        <v>57</v>
      </c>
      <c r="B3" s="195"/>
      <c r="C3" s="195"/>
      <c r="D3" s="195"/>
      <c r="E3" s="195"/>
      <c r="F3" s="195"/>
      <c r="G3" s="195"/>
      <c r="H3" s="195"/>
      <c r="I3" s="196"/>
      <c r="J3" s="196"/>
      <c r="K3" s="196"/>
    </row>
    <row r="4" spans="1:11">
      <c r="A4" s="197" t="s">
        <v>114</v>
      </c>
      <c r="B4" s="197"/>
      <c r="C4" s="163"/>
      <c r="D4" s="163"/>
      <c r="E4" s="163"/>
      <c r="F4" s="163"/>
      <c r="G4" s="163"/>
      <c r="H4" s="163"/>
      <c r="I4" s="164"/>
      <c r="J4" s="164"/>
      <c r="K4" s="164"/>
    </row>
    <row r="5" spans="1:11" ht="15" thickBot="1">
      <c r="A5" s="198" t="s">
        <v>92</v>
      </c>
      <c r="B5" s="198"/>
      <c r="C5" s="199"/>
      <c r="D5" s="199"/>
      <c r="E5" s="4" t="s">
        <v>20</v>
      </c>
      <c r="F5" s="1"/>
      <c r="G5" s="167" t="s">
        <v>2</v>
      </c>
      <c r="H5" s="167" t="s">
        <v>113</v>
      </c>
      <c r="I5" s="167" t="s">
        <v>21</v>
      </c>
      <c r="J5" s="167"/>
      <c r="K5" s="4"/>
    </row>
    <row r="6" spans="1:11" ht="15" thickBot="1">
      <c r="A6" s="6"/>
      <c r="B6" s="135" t="s">
        <v>29</v>
      </c>
      <c r="C6" s="200" t="s">
        <v>2</v>
      </c>
      <c r="D6" s="201"/>
      <c r="E6" s="202" t="s">
        <v>3</v>
      </c>
      <c r="F6" s="203"/>
      <c r="G6" s="204" t="s">
        <v>4</v>
      </c>
      <c r="H6" s="205"/>
      <c r="I6" s="222" t="s">
        <v>30</v>
      </c>
      <c r="J6" s="223"/>
      <c r="K6" s="224"/>
    </row>
    <row r="7" spans="1:11" ht="15" thickBot="1">
      <c r="A7" s="5"/>
      <c r="B7" s="136" t="s">
        <v>68</v>
      </c>
      <c r="C7" s="117" t="s">
        <v>2</v>
      </c>
      <c r="D7" s="118" t="s">
        <v>3</v>
      </c>
      <c r="E7" s="2" t="s">
        <v>2</v>
      </c>
      <c r="F7" s="3" t="s">
        <v>3</v>
      </c>
      <c r="G7" s="42" t="s">
        <v>2</v>
      </c>
      <c r="H7" s="43" t="s">
        <v>3</v>
      </c>
      <c r="I7" s="225" t="s">
        <v>33</v>
      </c>
      <c r="J7" s="228" t="s">
        <v>34</v>
      </c>
      <c r="K7" s="231" t="s">
        <v>32</v>
      </c>
    </row>
    <row r="8" spans="1:11" ht="15" thickBot="1">
      <c r="A8" s="5"/>
      <c r="B8" s="136" t="s">
        <v>5</v>
      </c>
      <c r="C8" s="119">
        <v>17</v>
      </c>
      <c r="D8" s="120">
        <v>17</v>
      </c>
      <c r="E8" s="89">
        <v>17</v>
      </c>
      <c r="F8" s="32">
        <v>17</v>
      </c>
      <c r="G8" s="44">
        <v>14</v>
      </c>
      <c r="H8" s="45">
        <v>14</v>
      </c>
      <c r="I8" s="226"/>
      <c r="J8" s="229"/>
      <c r="K8" s="232"/>
    </row>
    <row r="9" spans="1:11" ht="15" thickBot="1">
      <c r="A9" s="7" t="s">
        <v>0</v>
      </c>
      <c r="B9" s="137" t="s">
        <v>1</v>
      </c>
      <c r="C9" s="206" t="s">
        <v>6</v>
      </c>
      <c r="D9" s="206"/>
      <c r="E9" s="206"/>
      <c r="F9" s="206"/>
      <c r="G9" s="206"/>
      <c r="H9" s="206"/>
      <c r="I9" s="227"/>
      <c r="J9" s="230"/>
      <c r="K9" s="233"/>
    </row>
    <row r="10" spans="1:11">
      <c r="A10" s="9">
        <v>1</v>
      </c>
      <c r="B10" s="10" t="s">
        <v>7</v>
      </c>
      <c r="C10" s="121">
        <v>5</v>
      </c>
      <c r="D10" s="122">
        <v>5</v>
      </c>
      <c r="E10" s="11">
        <v>4</v>
      </c>
      <c r="F10" s="12">
        <v>4</v>
      </c>
      <c r="G10" s="46">
        <v>4</v>
      </c>
      <c r="H10" s="47">
        <v>4</v>
      </c>
      <c r="I10" s="52">
        <f>(C10+D10)/2+(E10+F10)/2+(G10+H10)/2</f>
        <v>13</v>
      </c>
      <c r="J10" s="24">
        <f>C10*C8+D10*D8+E10*E8+F10*F8+G10*G8+H10*H8</f>
        <v>418</v>
      </c>
      <c r="K10" s="38">
        <v>360</v>
      </c>
    </row>
    <row r="11" spans="1:11">
      <c r="A11" s="14">
        <v>2</v>
      </c>
      <c r="B11" s="15" t="s">
        <v>8</v>
      </c>
      <c r="C11" s="123">
        <v>3</v>
      </c>
      <c r="D11" s="124">
        <v>3</v>
      </c>
      <c r="E11" s="16">
        <v>3</v>
      </c>
      <c r="F11" s="17">
        <v>3</v>
      </c>
      <c r="G11" s="48">
        <v>2</v>
      </c>
      <c r="H11" s="49">
        <v>2</v>
      </c>
      <c r="I11" s="52">
        <f t="shared" ref="I11:I25" si="0">(C11+D11)/2+(E11+F11)/2+(G11+H11)/2</f>
        <v>8</v>
      </c>
      <c r="J11" s="24">
        <f>C11*C8+D11*D8+E11*E8+F11*F8+G11*G8+H11*H8</f>
        <v>260</v>
      </c>
      <c r="K11" s="234">
        <v>450</v>
      </c>
    </row>
    <row r="12" spans="1:11">
      <c r="A12" s="14">
        <v>3</v>
      </c>
      <c r="B12" s="15" t="s">
        <v>54</v>
      </c>
      <c r="C12" s="123">
        <v>3</v>
      </c>
      <c r="D12" s="124">
        <v>3</v>
      </c>
      <c r="E12" s="16">
        <v>3</v>
      </c>
      <c r="F12" s="17">
        <v>3</v>
      </c>
      <c r="G12" s="48"/>
      <c r="H12" s="49"/>
      <c r="I12" s="52">
        <f t="shared" si="0"/>
        <v>6</v>
      </c>
      <c r="J12" s="24">
        <f>C12*C8+D12*D8+E12*E8+F12*F8+G12*G8+H12*H8</f>
        <v>204</v>
      </c>
      <c r="K12" s="235"/>
    </row>
    <row r="13" spans="1:11">
      <c r="A13" s="9">
        <v>4</v>
      </c>
      <c r="B13" s="15" t="s">
        <v>11</v>
      </c>
      <c r="C13" s="123">
        <v>1</v>
      </c>
      <c r="D13" s="124">
        <v>1</v>
      </c>
      <c r="E13" s="16"/>
      <c r="F13" s="17"/>
      <c r="G13" s="48"/>
      <c r="H13" s="49"/>
      <c r="I13" s="52">
        <f t="shared" si="0"/>
        <v>1</v>
      </c>
      <c r="J13" s="24">
        <f>C13*C8+D13*D8+E13*E8+F13*F8+G13*G8+H13*H8</f>
        <v>34</v>
      </c>
      <c r="K13" s="165">
        <v>30</v>
      </c>
    </row>
    <row r="14" spans="1:11">
      <c r="A14" s="14">
        <v>5</v>
      </c>
      <c r="B14" s="15" t="s">
        <v>9</v>
      </c>
      <c r="C14" s="123">
        <v>2</v>
      </c>
      <c r="D14" s="124">
        <v>2</v>
      </c>
      <c r="E14" s="16"/>
      <c r="F14" s="17"/>
      <c r="G14" s="48"/>
      <c r="H14" s="49"/>
      <c r="I14" s="52">
        <f t="shared" si="0"/>
        <v>2</v>
      </c>
      <c r="J14" s="24">
        <f>C14*C8+D14*D8+E14*E8+F14*F8+G14*G8+H14*H8</f>
        <v>68</v>
      </c>
      <c r="K14" s="39">
        <v>60</v>
      </c>
    </row>
    <row r="15" spans="1:11">
      <c r="A15" s="14">
        <v>6</v>
      </c>
      <c r="B15" s="15" t="s">
        <v>10</v>
      </c>
      <c r="C15" s="123">
        <v>1</v>
      </c>
      <c r="D15" s="124">
        <v>1</v>
      </c>
      <c r="E15" s="16"/>
      <c r="F15" s="17"/>
      <c r="G15" s="48"/>
      <c r="H15" s="49"/>
      <c r="I15" s="52">
        <f t="shared" si="0"/>
        <v>1</v>
      </c>
      <c r="J15" s="24">
        <f>C15*C8+D15*D8+E15*E8+F15*F8+G15*G8+H15*H8</f>
        <v>34</v>
      </c>
      <c r="K15" s="39">
        <v>30</v>
      </c>
    </row>
    <row r="16" spans="1:11">
      <c r="A16" s="9">
        <v>7</v>
      </c>
      <c r="B16" s="15" t="s">
        <v>16</v>
      </c>
      <c r="C16" s="123">
        <v>2</v>
      </c>
      <c r="D16" s="124">
        <v>2</v>
      </c>
      <c r="E16" s="16"/>
      <c r="F16" s="17"/>
      <c r="G16" s="48"/>
      <c r="H16" s="49"/>
      <c r="I16" s="52">
        <f t="shared" si="0"/>
        <v>2</v>
      </c>
      <c r="J16" s="24">
        <f>C16*C8+D16*D8+E16*E8+F16*F8+G16*G8+H16*H8</f>
        <v>68</v>
      </c>
      <c r="K16" s="39">
        <v>60</v>
      </c>
    </row>
    <row r="17" spans="1:11">
      <c r="A17" s="14">
        <v>8</v>
      </c>
      <c r="B17" s="15" t="s">
        <v>15</v>
      </c>
      <c r="C17" s="123">
        <v>1</v>
      </c>
      <c r="D17" s="124">
        <v>1</v>
      </c>
      <c r="E17" s="16"/>
      <c r="F17" s="17"/>
      <c r="G17" s="48"/>
      <c r="H17" s="49"/>
      <c r="I17" s="52">
        <f t="shared" si="0"/>
        <v>1</v>
      </c>
      <c r="J17" s="24">
        <f>C17*C8+D17*D8+E17*E8+F17*F8+G17*G8+H17*H8</f>
        <v>34</v>
      </c>
      <c r="K17" s="39">
        <v>30</v>
      </c>
    </row>
    <row r="18" spans="1:11">
      <c r="A18" s="14">
        <v>9</v>
      </c>
      <c r="B18" s="15" t="s">
        <v>14</v>
      </c>
      <c r="C18" s="123">
        <v>1</v>
      </c>
      <c r="D18" s="124">
        <v>1</v>
      </c>
      <c r="E18" s="16"/>
      <c r="F18" s="17"/>
      <c r="G18" s="48"/>
      <c r="H18" s="49"/>
      <c r="I18" s="52">
        <f t="shared" si="0"/>
        <v>1</v>
      </c>
      <c r="J18" s="24">
        <f>C18*C8+D18*D8+E18*E8+F18*F8+G18*G8+H18*H8</f>
        <v>34</v>
      </c>
      <c r="K18" s="39">
        <v>30</v>
      </c>
    </row>
    <row r="19" spans="1:11">
      <c r="A19" s="9">
        <v>10</v>
      </c>
      <c r="B19" s="15" t="s">
        <v>13</v>
      </c>
      <c r="C19" s="123">
        <v>1</v>
      </c>
      <c r="D19" s="124">
        <v>1</v>
      </c>
      <c r="E19" s="16"/>
      <c r="F19" s="17"/>
      <c r="G19" s="48"/>
      <c r="H19" s="49"/>
      <c r="I19" s="52">
        <f t="shared" si="0"/>
        <v>1</v>
      </c>
      <c r="J19" s="24">
        <f>C19*C8+D19*D8+E19*E8+F19*F8+G19*G8+H19*H8</f>
        <v>34</v>
      </c>
      <c r="K19" s="39">
        <v>30</v>
      </c>
    </row>
    <row r="20" spans="1:11">
      <c r="A20" s="14">
        <v>11</v>
      </c>
      <c r="B20" s="15" t="s">
        <v>23</v>
      </c>
      <c r="C20" s="123">
        <v>1</v>
      </c>
      <c r="D20" s="124">
        <v>1</v>
      </c>
      <c r="E20" s="16"/>
      <c r="F20" s="17"/>
      <c r="G20" s="48"/>
      <c r="H20" s="49"/>
      <c r="I20" s="52">
        <f t="shared" si="0"/>
        <v>1</v>
      </c>
      <c r="J20" s="24">
        <f>C20*C8+D20*D8+E20*E8+F20*F8+G20*G8+H20*H8</f>
        <v>34</v>
      </c>
      <c r="K20" s="39">
        <v>30</v>
      </c>
    </row>
    <row r="21" spans="1:11">
      <c r="A21" s="14">
        <v>12</v>
      </c>
      <c r="B21" s="15" t="s">
        <v>12</v>
      </c>
      <c r="C21" s="123">
        <v>3</v>
      </c>
      <c r="D21" s="124">
        <v>3</v>
      </c>
      <c r="E21" s="16">
        <v>4</v>
      </c>
      <c r="F21" s="17">
        <v>4</v>
      </c>
      <c r="G21" s="48">
        <v>4</v>
      </c>
      <c r="H21" s="49">
        <v>4</v>
      </c>
      <c r="I21" s="52">
        <f t="shared" si="0"/>
        <v>11</v>
      </c>
      <c r="J21" s="24">
        <f>C21*C8+D21*D8+E21*E8+F21*F8+G21*G8+H21*H8</f>
        <v>350</v>
      </c>
      <c r="K21" s="39">
        <v>300</v>
      </c>
    </row>
    <row r="22" spans="1:11">
      <c r="A22" s="9">
        <v>13</v>
      </c>
      <c r="B22" s="15" t="s">
        <v>24</v>
      </c>
      <c r="C22" s="123">
        <v>1</v>
      </c>
      <c r="D22" s="124">
        <v>1</v>
      </c>
      <c r="E22" s="16"/>
      <c r="F22" s="17"/>
      <c r="G22" s="48"/>
      <c r="H22" s="49"/>
      <c r="I22" s="52">
        <f t="shared" si="0"/>
        <v>1</v>
      </c>
      <c r="J22" s="24">
        <f>C22*C8+D22*D8+E22*E8+F22*F8+G22*G8+H22*H8</f>
        <v>34</v>
      </c>
      <c r="K22" s="39">
        <v>30</v>
      </c>
    </row>
    <row r="23" spans="1:11">
      <c r="A23" s="14">
        <v>14</v>
      </c>
      <c r="B23" s="15" t="s">
        <v>17</v>
      </c>
      <c r="C23" s="123">
        <v>3</v>
      </c>
      <c r="D23" s="124">
        <v>3</v>
      </c>
      <c r="E23" s="16">
        <v>3</v>
      </c>
      <c r="F23" s="17">
        <v>3</v>
      </c>
      <c r="G23" s="48">
        <v>3</v>
      </c>
      <c r="H23" s="49">
        <v>3</v>
      </c>
      <c r="I23" s="52">
        <f t="shared" si="0"/>
        <v>9</v>
      </c>
      <c r="J23" s="24">
        <f>C23*C8+D23*D8+E23*E8+F23*F8+G23*G8+H23*H8</f>
        <v>288</v>
      </c>
      <c r="K23" s="39">
        <v>270</v>
      </c>
    </row>
    <row r="24" spans="1:11">
      <c r="A24" s="14">
        <v>15</v>
      </c>
      <c r="B24" s="15" t="s">
        <v>25</v>
      </c>
      <c r="C24" s="123">
        <v>1</v>
      </c>
      <c r="D24" s="124">
        <v>1</v>
      </c>
      <c r="E24" s="16"/>
      <c r="F24" s="17"/>
      <c r="G24" s="48"/>
      <c r="H24" s="49"/>
      <c r="I24" s="52">
        <f t="shared" si="0"/>
        <v>1</v>
      </c>
      <c r="J24" s="24">
        <f>C24*C8+D24*D8+E24*E8+F24*F8+G24*G8+H24*H8</f>
        <v>34</v>
      </c>
      <c r="K24" s="39">
        <v>30</v>
      </c>
    </row>
    <row r="25" spans="1:11" ht="15" thickBot="1">
      <c r="A25" s="9">
        <v>16</v>
      </c>
      <c r="B25" s="20" t="s">
        <v>70</v>
      </c>
      <c r="C25" s="125">
        <v>1</v>
      </c>
      <c r="D25" s="126">
        <v>1</v>
      </c>
      <c r="E25" s="21">
        <v>1</v>
      </c>
      <c r="F25" s="22">
        <v>1</v>
      </c>
      <c r="G25" s="50">
        <v>1</v>
      </c>
      <c r="H25" s="51">
        <v>1</v>
      </c>
      <c r="I25" s="52">
        <f t="shared" si="0"/>
        <v>3</v>
      </c>
      <c r="J25" s="24">
        <f>C25*C8+D25*D8+E25*E8+F25*F8+G25*G8+H25*H8</f>
        <v>96</v>
      </c>
      <c r="K25" s="40">
        <v>90</v>
      </c>
    </row>
    <row r="26" spans="1:11" ht="15" thickBot="1">
      <c r="A26" s="207" t="s">
        <v>18</v>
      </c>
      <c r="B26" s="208"/>
      <c r="C26" s="57">
        <f t="shared" ref="C26:H26" si="1">SUM(C10:C25)</f>
        <v>30</v>
      </c>
      <c r="D26" s="57">
        <f t="shared" si="1"/>
        <v>30</v>
      </c>
      <c r="E26" s="8">
        <f>SUM(E10:E25)</f>
        <v>18</v>
      </c>
      <c r="F26" s="8">
        <f t="shared" si="1"/>
        <v>18</v>
      </c>
      <c r="G26" s="66">
        <f t="shared" si="1"/>
        <v>14</v>
      </c>
      <c r="H26" s="66">
        <f t="shared" si="1"/>
        <v>14</v>
      </c>
      <c r="I26" s="53">
        <f>(C26+D26)/2+(E26+F26)/2+(G26+H26)/2</f>
        <v>62</v>
      </c>
      <c r="J26" s="35">
        <f>SUM(J10:J25)</f>
        <v>2024</v>
      </c>
      <c r="K26" s="41">
        <f>SUM(K10:K25)</f>
        <v>1830</v>
      </c>
    </row>
    <row r="27" spans="1:11" ht="15" thickBot="1">
      <c r="A27" s="209" t="s">
        <v>72</v>
      </c>
      <c r="B27" s="210"/>
      <c r="C27" s="210"/>
      <c r="D27" s="210"/>
      <c r="E27" s="241"/>
      <c r="F27" s="241"/>
      <c r="G27" s="210"/>
      <c r="H27" s="210"/>
      <c r="I27" s="241"/>
      <c r="J27" s="241"/>
      <c r="K27" s="211"/>
    </row>
    <row r="28" spans="1:11">
      <c r="A28" s="166">
        <v>17</v>
      </c>
      <c r="B28" s="115" t="s">
        <v>9</v>
      </c>
      <c r="C28" s="116"/>
      <c r="D28" s="145"/>
      <c r="E28" s="11">
        <v>5</v>
      </c>
      <c r="F28" s="84">
        <v>5</v>
      </c>
      <c r="G28" s="149">
        <v>5</v>
      </c>
      <c r="H28" s="150">
        <v>5</v>
      </c>
      <c r="I28" s="54">
        <f t="shared" ref="I28:I31" si="2">(C28+D28)/2+(E28+F28)/2+(G28+H28)/2</f>
        <v>10</v>
      </c>
      <c r="J28" s="13">
        <f>C28*C8+D28*D8+E28*E8+F28*F8+G28*G8+H28*H8</f>
        <v>310</v>
      </c>
      <c r="K28" s="148">
        <v>240</v>
      </c>
    </row>
    <row r="29" spans="1:11">
      <c r="A29" s="82">
        <v>18</v>
      </c>
      <c r="B29" s="112" t="s">
        <v>10</v>
      </c>
      <c r="C29" s="71"/>
      <c r="D29" s="146"/>
      <c r="E29" s="16">
        <v>3</v>
      </c>
      <c r="F29" s="87">
        <v>3</v>
      </c>
      <c r="G29" s="95">
        <v>5</v>
      </c>
      <c r="H29" s="140">
        <v>5</v>
      </c>
      <c r="I29" s="141">
        <f t="shared" si="2"/>
        <v>8</v>
      </c>
      <c r="J29" s="142">
        <f>C29*C8+D29*D8+E29*E8+F29*F8+G29*G8+H29*H8</f>
        <v>242</v>
      </c>
      <c r="K29" s="143">
        <v>180</v>
      </c>
    </row>
    <row r="30" spans="1:11">
      <c r="A30" s="107">
        <v>19</v>
      </c>
      <c r="B30" s="108" t="s">
        <v>8</v>
      </c>
      <c r="C30" s="91"/>
      <c r="D30" s="103"/>
      <c r="E30" s="16">
        <v>4</v>
      </c>
      <c r="F30" s="87">
        <v>4</v>
      </c>
      <c r="G30" s="96">
        <v>3</v>
      </c>
      <c r="H30" s="147">
        <v>3</v>
      </c>
      <c r="I30" s="141">
        <f t="shared" si="2"/>
        <v>7</v>
      </c>
      <c r="J30" s="142">
        <f>C30*C8+D30*D8+E30*E8+F30*F8+G30*G8+H30*H8</f>
        <v>220</v>
      </c>
      <c r="K30" s="143">
        <v>180</v>
      </c>
    </row>
    <row r="31" spans="1:11" ht="15" thickBot="1">
      <c r="A31" s="107">
        <v>20</v>
      </c>
      <c r="B31" s="144" t="s">
        <v>38</v>
      </c>
      <c r="C31" s="91"/>
      <c r="D31" s="103"/>
      <c r="E31" s="21">
        <v>2</v>
      </c>
      <c r="F31" s="98">
        <v>2</v>
      </c>
      <c r="G31" s="96">
        <v>2</v>
      </c>
      <c r="H31" s="147">
        <v>2</v>
      </c>
      <c r="I31" s="55">
        <f t="shared" si="2"/>
        <v>4</v>
      </c>
      <c r="J31" s="23">
        <f>C31*C8+D31*D8+E31*E8+F31*F8+G31*G8+H31*H8</f>
        <v>124</v>
      </c>
      <c r="K31" s="143">
        <v>120</v>
      </c>
    </row>
    <row r="32" spans="1:11" ht="15" thickBot="1">
      <c r="A32" s="250" t="s">
        <v>26</v>
      </c>
      <c r="B32" s="251"/>
      <c r="C32" s="104">
        <f>SUM(C27:C31)</f>
        <v>0</v>
      </c>
      <c r="D32" s="104">
        <f>SUM(D27:D31)</f>
        <v>0</v>
      </c>
      <c r="E32" s="97">
        <f t="shared" ref="E32:J32" si="3">E28+E29+E30+E31</f>
        <v>14</v>
      </c>
      <c r="F32" s="97">
        <f t="shared" si="3"/>
        <v>14</v>
      </c>
      <c r="G32" s="25">
        <f t="shared" si="3"/>
        <v>15</v>
      </c>
      <c r="H32" s="25">
        <f t="shared" si="3"/>
        <v>15</v>
      </c>
      <c r="I32" s="97">
        <f t="shared" si="3"/>
        <v>29</v>
      </c>
      <c r="J32" s="97">
        <f t="shared" si="3"/>
        <v>896</v>
      </c>
      <c r="K32" s="100">
        <v>870</v>
      </c>
    </row>
    <row r="33" spans="1:11" ht="15" thickBot="1">
      <c r="A33" s="242" t="s">
        <v>27</v>
      </c>
      <c r="B33" s="243"/>
      <c r="C33" s="59">
        <f t="shared" ref="C33:H33" si="4">C26+C32</f>
        <v>30</v>
      </c>
      <c r="D33" s="59">
        <f t="shared" si="4"/>
        <v>30</v>
      </c>
      <c r="E33" s="59">
        <f t="shared" si="4"/>
        <v>32</v>
      </c>
      <c r="F33" s="59">
        <f t="shared" si="4"/>
        <v>32</v>
      </c>
      <c r="G33" s="59">
        <f t="shared" si="4"/>
        <v>29</v>
      </c>
      <c r="H33" s="59">
        <f t="shared" si="4"/>
        <v>29</v>
      </c>
      <c r="I33" s="244">
        <f>(C33+D33)/2+(E33+F33)/2+(G33+H33)/2</f>
        <v>91</v>
      </c>
      <c r="J33" s="246">
        <f>C33*C8+D33*D8+E33*E8+F33*F8+G33*G8+H33*H8</f>
        <v>2920</v>
      </c>
      <c r="K33" s="248">
        <v>2700</v>
      </c>
    </row>
    <row r="34" spans="1:11" ht="15" thickBot="1">
      <c r="A34" s="212"/>
      <c r="B34" s="213"/>
      <c r="C34" s="214">
        <f>(C33+D33)/2</f>
        <v>30</v>
      </c>
      <c r="D34" s="215"/>
      <c r="E34" s="216">
        <f>(E33+F33)/2</f>
        <v>32</v>
      </c>
      <c r="F34" s="217"/>
      <c r="G34" s="218">
        <f>(G33+H33)/2</f>
        <v>29</v>
      </c>
      <c r="H34" s="219"/>
      <c r="I34" s="245"/>
      <c r="J34" s="247"/>
      <c r="K34" s="249"/>
    </row>
    <row r="35" spans="1:11">
      <c r="A35" s="26">
        <v>1</v>
      </c>
      <c r="B35" s="27" t="s">
        <v>28</v>
      </c>
      <c r="C35" s="130">
        <v>1</v>
      </c>
      <c r="D35" s="122"/>
      <c r="E35" s="11">
        <v>1</v>
      </c>
      <c r="F35" s="12"/>
      <c r="G35" s="46">
        <v>1</v>
      </c>
      <c r="H35" s="47"/>
      <c r="I35" s="54">
        <f>(C35+D35)/2+(E35+F35)/2+(G35+H35)/2</f>
        <v>1.5</v>
      </c>
      <c r="J35" s="13">
        <f>C35*C8+D35*D8+E35*E8+F35*F8+G35*G8+H35*H8</f>
        <v>48</v>
      </c>
      <c r="K35" s="36">
        <v>48</v>
      </c>
    </row>
    <row r="36" spans="1:11" ht="15" thickBot="1">
      <c r="A36" s="28">
        <v>2</v>
      </c>
      <c r="B36" s="29" t="s">
        <v>19</v>
      </c>
      <c r="C36" s="131">
        <v>2</v>
      </c>
      <c r="D36" s="126">
        <v>2</v>
      </c>
      <c r="E36" s="21">
        <v>2</v>
      </c>
      <c r="F36" s="22">
        <v>2</v>
      </c>
      <c r="G36" s="50">
        <v>2</v>
      </c>
      <c r="H36" s="51">
        <v>2</v>
      </c>
      <c r="I36" s="55">
        <f>(C36+D36)/2+(E36+F36)/2+(G36+H36)/2</f>
        <v>6</v>
      </c>
      <c r="J36" s="23">
        <f>C36*C8+D36*D8+E36*E8+F36*F8+G36*G8+H36*H8</f>
        <v>192</v>
      </c>
      <c r="K36" s="37">
        <v>192</v>
      </c>
    </row>
    <row r="37" spans="1:11" ht="15" thickBot="1">
      <c r="A37" s="220" t="s">
        <v>31</v>
      </c>
      <c r="B37" s="221"/>
      <c r="C37" s="218">
        <f>(C33+D33+C35+D35+C36+D36)/2</f>
        <v>32.5</v>
      </c>
      <c r="D37" s="236"/>
      <c r="E37" s="216">
        <f>(E33+F33+E35+F35+E36+F36)/2</f>
        <v>34.5</v>
      </c>
      <c r="F37" s="237"/>
      <c r="G37" s="238">
        <f>(G33+H33+G35+H35+G36+H36)/2</f>
        <v>31.5</v>
      </c>
      <c r="H37" s="239"/>
      <c r="I37" s="56">
        <f>C37+E37+G37</f>
        <v>98.5</v>
      </c>
      <c r="J37" s="31">
        <f>C37*(C8+D8)+E37*(E8+F8)+G37*(G8+H8)</f>
        <v>3160</v>
      </c>
      <c r="K37" s="30">
        <v>2992</v>
      </c>
    </row>
  </sheetData>
  <mergeCells count="28">
    <mergeCell ref="A37:B37"/>
    <mergeCell ref="C37:D37"/>
    <mergeCell ref="E37:F37"/>
    <mergeCell ref="G37:H37"/>
    <mergeCell ref="A27:K27"/>
    <mergeCell ref="A32:B32"/>
    <mergeCell ref="A33:B34"/>
    <mergeCell ref="I33:I34"/>
    <mergeCell ref="J33:J34"/>
    <mergeCell ref="K33:K34"/>
    <mergeCell ref="C34:D34"/>
    <mergeCell ref="E34:F34"/>
    <mergeCell ref="G34:H34"/>
    <mergeCell ref="A26:B26"/>
    <mergeCell ref="A1:K1"/>
    <mergeCell ref="A2:K2"/>
    <mergeCell ref="A3:K3"/>
    <mergeCell ref="A4:B4"/>
    <mergeCell ref="A5:D5"/>
    <mergeCell ref="C6:D6"/>
    <mergeCell ref="E6:F6"/>
    <mergeCell ref="G6:H6"/>
    <mergeCell ref="I6:K6"/>
    <mergeCell ref="I7:I9"/>
    <mergeCell ref="J7:J9"/>
    <mergeCell ref="K7:K9"/>
    <mergeCell ref="C9:H9"/>
    <mergeCell ref="K11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tytuł</vt:lpstr>
      <vt:lpstr>spis</vt:lpstr>
      <vt:lpstr>1G</vt:lpstr>
      <vt:lpstr>1H</vt:lpstr>
      <vt:lpstr>1I</vt:lpstr>
      <vt:lpstr>1J</vt:lpstr>
      <vt:lpstr>1K</vt:lpstr>
      <vt:lpstr>1L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Bartosik</dc:creator>
  <cp:lastModifiedBy>asus</cp:lastModifiedBy>
  <cp:lastPrinted>2019-02-26T13:22:24Z</cp:lastPrinted>
  <dcterms:created xsi:type="dcterms:W3CDTF">2010-08-17T04:20:42Z</dcterms:created>
  <dcterms:modified xsi:type="dcterms:W3CDTF">2019-03-22T16:13:29Z</dcterms:modified>
</cp:coreProperties>
</file>